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2"/>
  <workbookPr defaultThemeVersion="166925"/>
  <mc:AlternateContent xmlns:mc="http://schemas.openxmlformats.org/markup-compatibility/2006">
    <mc:Choice Requires="x15">
      <x15ac:absPath xmlns:x15ac="http://schemas.microsoft.com/office/spreadsheetml/2010/11/ac" url="https://modgovuk.sharepoint.com/teams/11101/Movements and transport/JSP800Volume2PassengerTravelInstructions/Updates - Open/"/>
    </mc:Choice>
  </mc:AlternateContent>
  <xr:revisionPtr revIDLastSave="0" documentId="8_{BCA55429-EA95-4902-A632-BC1A895B9929}" xr6:coauthVersionLast="47" xr6:coauthVersionMax="47" xr10:uidLastSave="{00000000-0000-0000-0000-000000000000}"/>
  <bookViews>
    <workbookView xWindow="28680" yWindow="-120" windowWidth="29040" windowHeight="15720" firstSheet="1" activeTab="1" xr2:uid="{AE0903CE-F893-4295-9624-579A7900327C}"/>
  </bookViews>
  <sheets>
    <sheet name="INSTRUCTIONS" sheetId="15" r:id="rId1"/>
    <sheet name="FMOV562" sheetId="8" r:id="rId2"/>
    <sheet name="SCV" sheetId="12" r:id="rId3"/>
    <sheet name="Concessionary" sheetId="13" r:id="rId4"/>
    <sheet name="Allergies MEDIF" sheetId="14" r:id="rId5"/>
    <sheet name="AMED MEDIF" sheetId="9" r:id="rId6"/>
    <sheet name="POT Codes" sheetId="10" r:id="rId7"/>
    <sheet name="flight details" sheetId="2" r:id="rId8"/>
    <sheet name="pax details" sheetId="1" r:id="rId9"/>
    <sheet name="group details" sheetId="3" r:id="rId10"/>
    <sheet name="master data" sheetId="5" state="hidden" r:id="rId11"/>
  </sheets>
  <definedNames>
    <definedName name="_xlnm._FilterDatabase" localSheetId="10" hidden="1">'master data'!$J$1:$J$2</definedName>
    <definedName name="_xlnm.Print_Area" localSheetId="4">'Allergies MEDIF'!$A$1:$AF$54</definedName>
    <definedName name="_xlnm.Print_Area" localSheetId="5">'AMED MEDIF'!$A$1:$AF$55</definedName>
    <definedName name="_xlnm.Print_Area" localSheetId="3">Concessionary!$A$1:$AF$47</definedName>
    <definedName name="_xlnm.Print_Area" localSheetId="1">FMOV562!$A$1:$AJ$146</definedName>
    <definedName name="_xlnm.Print_Area" localSheetId="0">INSTRUCTIONS!$A$1:$AE$130</definedName>
    <definedName name="_xlnm.Print_Area" localSheetId="6">'POT Codes'!$A$1:$AJ$89</definedName>
    <definedName name="_xlnm.Print_Area" localSheetId="2">SCV!$A$1:$AG$49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12" l="1"/>
  <c r="P38" i="12"/>
  <c r="R38" i="12"/>
  <c r="R10" i="12"/>
  <c r="P10" i="12"/>
  <c r="M10" i="12"/>
  <c r="J4" i="2"/>
  <c r="J5" i="2"/>
  <c r="J6" i="2"/>
  <c r="J7" i="2"/>
  <c r="J2" i="2"/>
  <c r="L169" i="8"/>
  <c r="L167" i="8"/>
  <c r="L165" i="8"/>
  <c r="L163" i="8"/>
  <c r="L161" i="8"/>
  <c r="L159" i="8"/>
  <c r="N159" i="8" s="1"/>
  <c r="E159" i="8" s="1"/>
  <c r="H159" i="8" s="1"/>
  <c r="L157" i="8"/>
  <c r="L155" i="8"/>
  <c r="N155" i="8" s="1"/>
  <c r="E155" i="8" s="1"/>
  <c r="H155" i="8" s="1"/>
  <c r="L153" i="8"/>
  <c r="N153" i="8" s="1"/>
  <c r="E153" i="8" s="1"/>
  <c r="H153" i="8" s="1"/>
  <c r="L151" i="8"/>
  <c r="N151" i="8" s="1"/>
  <c r="E151" i="8" s="1"/>
  <c r="H151" i="8" s="1"/>
  <c r="T169" i="8"/>
  <c r="T167" i="8"/>
  <c r="T165" i="8"/>
  <c r="T163" i="8"/>
  <c r="T161" i="8"/>
  <c r="T159" i="8"/>
  <c r="T157" i="8"/>
  <c r="T155" i="8"/>
  <c r="T153" i="8"/>
  <c r="T151" i="8"/>
  <c r="V2" i="1" s="1"/>
  <c r="AR2" i="1" s="1"/>
  <c r="V169" i="8"/>
  <c r="V167" i="8"/>
  <c r="V165" i="8"/>
  <c r="V163" i="8"/>
  <c r="V161" i="8"/>
  <c r="V159" i="8"/>
  <c r="V157" i="8"/>
  <c r="V155" i="8"/>
  <c r="V153" i="8"/>
  <c r="V151" i="8"/>
  <c r="AK2" i="1" s="1"/>
  <c r="P169" i="8"/>
  <c r="P167" i="8"/>
  <c r="P165" i="8"/>
  <c r="P163" i="8"/>
  <c r="P161" i="8"/>
  <c r="P159" i="8"/>
  <c r="P157" i="8"/>
  <c r="P155" i="8"/>
  <c r="P153" i="8"/>
  <c r="AA3" i="1" s="1"/>
  <c r="P151" i="8"/>
  <c r="AA2" i="1" s="1"/>
  <c r="AW2" i="1" s="1"/>
  <c r="AL11" i="1"/>
  <c r="AL10" i="1"/>
  <c r="AL9" i="1"/>
  <c r="AL8" i="1"/>
  <c r="AL6" i="1"/>
  <c r="AL5" i="1"/>
  <c r="AL7" i="1"/>
  <c r="AL4" i="1"/>
  <c r="AL3" i="1"/>
  <c r="AK11" i="1"/>
  <c r="AK10" i="1"/>
  <c r="AK9" i="1"/>
  <c r="AK8" i="1"/>
  <c r="AK7" i="1"/>
  <c r="AK6" i="1"/>
  <c r="AK5" i="1"/>
  <c r="AK4" i="1"/>
  <c r="AK3" i="1"/>
  <c r="AE11" i="1"/>
  <c r="AE10" i="1"/>
  <c r="AE9" i="1"/>
  <c r="AE8" i="1"/>
  <c r="AE7" i="1"/>
  <c r="AE6" i="1"/>
  <c r="AE5" i="1"/>
  <c r="AE4" i="1"/>
  <c r="AE3" i="1"/>
  <c r="AE2" i="1"/>
  <c r="AF11" i="1"/>
  <c r="AF10" i="1"/>
  <c r="AF9" i="1"/>
  <c r="AF8" i="1"/>
  <c r="AF7" i="1"/>
  <c r="AF6" i="1"/>
  <c r="AF5" i="1"/>
  <c r="AF4" i="1"/>
  <c r="AF3" i="1"/>
  <c r="AF2" i="1"/>
  <c r="AG11" i="1"/>
  <c r="AG10" i="1"/>
  <c r="AG9" i="1"/>
  <c r="AG8" i="1"/>
  <c r="AG7" i="1"/>
  <c r="AG6" i="1"/>
  <c r="AG5" i="1"/>
  <c r="AG4" i="1"/>
  <c r="AG3" i="1"/>
  <c r="AH11" i="1"/>
  <c r="AH10" i="1"/>
  <c r="AH9" i="1"/>
  <c r="AH8" i="1"/>
  <c r="AH7" i="1"/>
  <c r="AH6" i="1"/>
  <c r="AH5" i="1"/>
  <c r="AH4" i="1"/>
  <c r="AH3" i="1"/>
  <c r="AH2" i="1"/>
  <c r="AM11" i="1"/>
  <c r="AM10" i="1"/>
  <c r="AM9" i="1"/>
  <c r="AM8" i="1"/>
  <c r="AM7" i="1"/>
  <c r="AM6" i="1"/>
  <c r="AM5" i="1"/>
  <c r="AM4" i="1"/>
  <c r="AM3" i="1"/>
  <c r="AM2" i="1"/>
  <c r="AX11" i="1"/>
  <c r="AX10" i="1"/>
  <c r="AX9" i="1"/>
  <c r="AX8" i="1"/>
  <c r="AX7" i="1"/>
  <c r="AX6" i="1"/>
  <c r="AX5" i="1"/>
  <c r="AX4" i="1"/>
  <c r="AX3" i="1"/>
  <c r="AX2" i="1"/>
  <c r="AB11" i="1"/>
  <c r="AB10" i="1"/>
  <c r="AB9" i="1"/>
  <c r="AB8" i="1"/>
  <c r="AB7" i="1"/>
  <c r="AB6" i="1"/>
  <c r="AB5" i="1"/>
  <c r="AB4" i="1"/>
  <c r="AB3" i="1"/>
  <c r="AB2" i="1"/>
  <c r="AJ11" i="1"/>
  <c r="AJ10" i="1"/>
  <c r="AJ9" i="1"/>
  <c r="AJ8" i="1"/>
  <c r="AJ7" i="1"/>
  <c r="AJ6" i="1"/>
  <c r="AJ5" i="1"/>
  <c r="AJ4" i="1"/>
  <c r="AJ3" i="1"/>
  <c r="AJ2" i="1"/>
  <c r="AI11" i="1"/>
  <c r="AI10" i="1"/>
  <c r="AI9" i="1"/>
  <c r="AI8" i="1"/>
  <c r="AI7" i="1"/>
  <c r="AI6" i="1"/>
  <c r="AI5" i="1"/>
  <c r="AI4" i="1"/>
  <c r="AI3" i="1"/>
  <c r="AI2" i="1"/>
  <c r="Y11" i="1"/>
  <c r="Y10" i="1"/>
  <c r="Y9" i="1"/>
  <c r="Y8" i="1"/>
  <c r="Y7" i="1"/>
  <c r="Y6" i="1"/>
  <c r="Y5" i="1"/>
  <c r="Y4" i="1"/>
  <c r="Y3" i="1"/>
  <c r="Y2" i="1"/>
  <c r="AU2" i="1" s="1"/>
  <c r="X11" i="1"/>
  <c r="X10" i="1"/>
  <c r="X9" i="1"/>
  <c r="X8" i="1"/>
  <c r="X7" i="1"/>
  <c r="X6" i="1"/>
  <c r="X5" i="1"/>
  <c r="X4" i="1"/>
  <c r="X3" i="1"/>
  <c r="X2" i="1"/>
  <c r="A169" i="8"/>
  <c r="A167" i="8"/>
  <c r="A165" i="8"/>
  <c r="A163" i="8"/>
  <c r="A161" i="8"/>
  <c r="A159" i="8"/>
  <c r="A157" i="8"/>
  <c r="A155" i="8"/>
  <c r="A153" i="8"/>
  <c r="A151" i="8"/>
  <c r="E7" i="2"/>
  <c r="E6" i="2"/>
  <c r="E5" i="2"/>
  <c r="E4" i="2"/>
  <c r="E3" i="2"/>
  <c r="E2" i="2"/>
  <c r="F11" i="1"/>
  <c r="F10" i="1"/>
  <c r="F9" i="1"/>
  <c r="F8" i="1"/>
  <c r="F7" i="1"/>
  <c r="F6" i="1"/>
  <c r="F5" i="1"/>
  <c r="F4" i="1"/>
  <c r="F3" i="1"/>
  <c r="F2" i="1"/>
  <c r="A171" i="8"/>
  <c r="J3" i="2" s="1"/>
  <c r="B11" i="2"/>
  <c r="B10" i="2"/>
  <c r="B9" i="2"/>
  <c r="B8" i="2"/>
  <c r="B7" i="2"/>
  <c r="B6" i="2"/>
  <c r="B5" i="2"/>
  <c r="B4" i="2"/>
  <c r="B3" i="2"/>
  <c r="B2" i="2"/>
  <c r="M66" i="8"/>
  <c r="AC51" i="15"/>
  <c r="A28" i="12"/>
  <c r="A26" i="12"/>
  <c r="A24" i="12"/>
  <c r="A22" i="12"/>
  <c r="A20" i="12"/>
  <c r="A18" i="12"/>
  <c r="A16" i="12"/>
  <c r="A14" i="12"/>
  <c r="A12" i="12"/>
  <c r="A10" i="12"/>
  <c r="A115" i="8"/>
  <c r="A113" i="8"/>
  <c r="A111" i="8"/>
  <c r="A109" i="8"/>
  <c r="A107" i="8"/>
  <c r="A105" i="8"/>
  <c r="A103" i="8"/>
  <c r="A101" i="8"/>
  <c r="A99" i="8"/>
  <c r="A97" i="8"/>
  <c r="A92" i="8"/>
  <c r="A90" i="8"/>
  <c r="A88" i="8"/>
  <c r="A86" i="8"/>
  <c r="A84" i="8"/>
  <c r="A82" i="8"/>
  <c r="A80" i="8"/>
  <c r="A78" i="8"/>
  <c r="A76" i="8"/>
  <c r="A74" i="8"/>
  <c r="D11" i="1"/>
  <c r="C11" i="1"/>
  <c r="D10" i="1"/>
  <c r="C10" i="1"/>
  <c r="D9" i="1"/>
  <c r="C9" i="1"/>
  <c r="D8" i="1"/>
  <c r="C8" i="1"/>
  <c r="D7" i="1"/>
  <c r="C7" i="1"/>
  <c r="D6" i="1"/>
  <c r="C6" i="1"/>
  <c r="D5" i="1"/>
  <c r="C5" i="1"/>
  <c r="D4" i="1"/>
  <c r="C4" i="1"/>
  <c r="D3" i="1"/>
  <c r="C3" i="1"/>
  <c r="D2" i="1"/>
  <c r="C2" i="1"/>
  <c r="A64" i="8"/>
  <c r="A48" i="8"/>
  <c r="A46" i="8"/>
  <c r="A44" i="8"/>
  <c r="A42" i="8"/>
  <c r="A40" i="8"/>
  <c r="A38" i="8"/>
  <c r="A36" i="8"/>
  <c r="A34" i="8"/>
  <c r="A32" i="8"/>
  <c r="A30" i="8"/>
  <c r="X48" i="8"/>
  <c r="X46" i="8"/>
  <c r="X44" i="8"/>
  <c r="X42" i="8"/>
  <c r="X40" i="8"/>
  <c r="X38" i="8"/>
  <c r="X36" i="8"/>
  <c r="X34" i="8"/>
  <c r="X32" i="8"/>
  <c r="X30" i="8"/>
  <c r="N169" i="8"/>
  <c r="E169" i="8" s="1"/>
  <c r="H169" i="8" s="1"/>
  <c r="N167" i="8"/>
  <c r="E167" i="8" s="1"/>
  <c r="H167" i="8" s="1"/>
  <c r="N165" i="8"/>
  <c r="E165" i="8" s="1"/>
  <c r="H165" i="8" s="1"/>
  <c r="N163" i="8"/>
  <c r="E163" i="8" s="1"/>
  <c r="H163" i="8" s="1"/>
  <c r="N157" i="8"/>
  <c r="E157" i="8" s="1"/>
  <c r="H157" i="8" s="1"/>
  <c r="A11" i="1"/>
  <c r="A10" i="1"/>
  <c r="A9" i="1"/>
  <c r="A8" i="1"/>
  <c r="A7" i="1"/>
  <c r="A6" i="1"/>
  <c r="A5" i="1"/>
  <c r="A4" i="1"/>
  <c r="A3" i="1"/>
  <c r="A2" i="1"/>
  <c r="A7" i="2"/>
  <c r="A6" i="2"/>
  <c r="A5" i="2"/>
  <c r="A4" i="2"/>
  <c r="A3" i="2"/>
  <c r="A2" i="2"/>
  <c r="G7" i="2"/>
  <c r="G6" i="2"/>
  <c r="G5" i="2"/>
  <c r="G4" i="2"/>
  <c r="F7" i="2"/>
  <c r="F6" i="2"/>
  <c r="F5" i="2"/>
  <c r="F4" i="2"/>
  <c r="L11" i="1"/>
  <c r="L10" i="1"/>
  <c r="L9" i="1"/>
  <c r="L8" i="1"/>
  <c r="L7" i="1"/>
  <c r="L6" i="1"/>
  <c r="L5" i="1"/>
  <c r="L4" i="1"/>
  <c r="L3" i="1"/>
  <c r="L2" i="1"/>
  <c r="P11" i="1"/>
  <c r="P10" i="1"/>
  <c r="P9" i="1"/>
  <c r="P8" i="1"/>
  <c r="P7" i="1"/>
  <c r="P6" i="1"/>
  <c r="P5" i="1"/>
  <c r="P4" i="1"/>
  <c r="P3" i="1"/>
  <c r="P2" i="1"/>
  <c r="N9" i="1"/>
  <c r="N11" i="1"/>
  <c r="N10" i="1"/>
  <c r="N8" i="1"/>
  <c r="N7" i="1"/>
  <c r="N6" i="1"/>
  <c r="N5" i="1"/>
  <c r="N4" i="1"/>
  <c r="N3" i="1"/>
  <c r="N2" i="1"/>
  <c r="H92" i="8"/>
  <c r="H90" i="8"/>
  <c r="H88" i="8"/>
  <c r="H86" i="8"/>
  <c r="H84" i="8"/>
  <c r="H82" i="8"/>
  <c r="H80" i="8"/>
  <c r="H78" i="8"/>
  <c r="H76" i="8"/>
  <c r="H74" i="8"/>
  <c r="AA11" i="1"/>
  <c r="AA10" i="1"/>
  <c r="AA9" i="1"/>
  <c r="AA8" i="1"/>
  <c r="AA7" i="1"/>
  <c r="AW7" i="1" s="1"/>
  <c r="Z6" i="1"/>
  <c r="Z5" i="1"/>
  <c r="AA4" i="1"/>
  <c r="V4" i="1"/>
  <c r="V9" i="1"/>
  <c r="V10" i="1"/>
  <c r="V11" i="1"/>
  <c r="AW11" i="1"/>
  <c r="AW10" i="1"/>
  <c r="AW9" i="1"/>
  <c r="AW8" i="1"/>
  <c r="AW6" i="1"/>
  <c r="AW5" i="1"/>
  <c r="AW4" i="1"/>
  <c r="AW3" i="1"/>
  <c r="AV11" i="1"/>
  <c r="AV10" i="1"/>
  <c r="AV9" i="1"/>
  <c r="AV8" i="1"/>
  <c r="AV6" i="1"/>
  <c r="AV5" i="1"/>
  <c r="AV4" i="1"/>
  <c r="AV3" i="1"/>
  <c r="AU11" i="1"/>
  <c r="AU10" i="1"/>
  <c r="AU9" i="1"/>
  <c r="AU8" i="1"/>
  <c r="AU6" i="1"/>
  <c r="AU5" i="1"/>
  <c r="AU4" i="1"/>
  <c r="AU3" i="1"/>
  <c r="AT11" i="1"/>
  <c r="AT10" i="1"/>
  <c r="AT9" i="1"/>
  <c r="AT8" i="1"/>
  <c r="AT6" i="1"/>
  <c r="AT5" i="1"/>
  <c r="AT4" i="1"/>
  <c r="AT3" i="1"/>
  <c r="AS11" i="1"/>
  <c r="AS10" i="1"/>
  <c r="AS9" i="1"/>
  <c r="AS8" i="1"/>
  <c r="AS6" i="1"/>
  <c r="AS5" i="1"/>
  <c r="AS4" i="1"/>
  <c r="AS3" i="1"/>
  <c r="AR11" i="1"/>
  <c r="AR10" i="1"/>
  <c r="AR9" i="1"/>
  <c r="AR8" i="1"/>
  <c r="AR6" i="1"/>
  <c r="AR5" i="1"/>
  <c r="AR4" i="1"/>
  <c r="AR3" i="1"/>
  <c r="AQ11" i="1"/>
  <c r="AQ10" i="1"/>
  <c r="AQ9" i="1"/>
  <c r="AQ8" i="1"/>
  <c r="AQ6" i="1"/>
  <c r="AQ5" i="1"/>
  <c r="AQ4" i="1"/>
  <c r="AQ3" i="1"/>
  <c r="AP11" i="1"/>
  <c r="AP10" i="1"/>
  <c r="AP9" i="1"/>
  <c r="AP8" i="1"/>
  <c r="AP6" i="1"/>
  <c r="AP5" i="1"/>
  <c r="AP4" i="1"/>
  <c r="AP3" i="1"/>
  <c r="AO11" i="1"/>
  <c r="AO10" i="1"/>
  <c r="AO9" i="1"/>
  <c r="AO8" i="1"/>
  <c r="AO7" i="1"/>
  <c r="AO6" i="1"/>
  <c r="AO5" i="1"/>
  <c r="AO4" i="1"/>
  <c r="AO3" i="1"/>
  <c r="AO2" i="1"/>
  <c r="AN11" i="1"/>
  <c r="AN10" i="1"/>
  <c r="AN9" i="1"/>
  <c r="AN8" i="1"/>
  <c r="AN7" i="1"/>
  <c r="AN5" i="1"/>
  <c r="AN4" i="1"/>
  <c r="AN3" i="1"/>
  <c r="AN2" i="1"/>
  <c r="AN6" i="1"/>
  <c r="N161" i="8"/>
  <c r="E161" i="8" s="1"/>
  <c r="H161" i="8" s="1"/>
  <c r="W11" i="1"/>
  <c r="W10" i="1"/>
  <c r="W9" i="1"/>
  <c r="W8" i="1"/>
  <c r="W7" i="1"/>
  <c r="AS7" i="1" s="1"/>
  <c r="W6" i="1"/>
  <c r="W5" i="1"/>
  <c r="W4" i="1"/>
  <c r="W3" i="1"/>
  <c r="W2" i="1"/>
  <c r="AS2" i="1" s="1"/>
  <c r="AD11" i="1"/>
  <c r="AD10" i="1"/>
  <c r="AD9" i="1"/>
  <c r="AD8" i="1"/>
  <c r="AD7" i="1"/>
  <c r="AC11" i="1"/>
  <c r="AC10" i="1"/>
  <c r="AC9" i="1"/>
  <c r="AC8" i="1"/>
  <c r="AC7" i="1"/>
  <c r="AC5" i="1"/>
  <c r="AU7" i="1"/>
  <c r="AT7" i="1"/>
  <c r="AT2" i="1"/>
  <c r="S11" i="1"/>
  <c r="S10" i="1"/>
  <c r="S9" i="1"/>
  <c r="S8" i="1"/>
  <c r="S7" i="1"/>
  <c r="U11" i="1"/>
  <c r="U10" i="1"/>
  <c r="U9" i="1"/>
  <c r="U8" i="1"/>
  <c r="U7" i="1"/>
  <c r="AQ7" i="1" s="1"/>
  <c r="U6" i="1"/>
  <c r="U5" i="1"/>
  <c r="U4" i="1"/>
  <c r="U3" i="1"/>
  <c r="U2" i="1"/>
  <c r="AQ2" i="1" s="1"/>
  <c r="T11" i="1"/>
  <c r="T10" i="1"/>
  <c r="T9" i="1"/>
  <c r="T8" i="1"/>
  <c r="T7" i="1"/>
  <c r="AP7" i="1" s="1"/>
  <c r="T6" i="1"/>
  <c r="T5" i="1"/>
  <c r="T4" i="1"/>
  <c r="T3" i="1"/>
  <c r="T2" i="1"/>
  <c r="AP2" i="1" s="1"/>
  <c r="R11" i="1"/>
  <c r="R10" i="1"/>
  <c r="R9" i="1"/>
  <c r="R8" i="1"/>
  <c r="R7" i="1"/>
  <c r="Q11" i="1"/>
  <c r="Q10" i="1"/>
  <c r="Q9" i="1"/>
  <c r="Q8" i="1"/>
  <c r="Q7" i="1"/>
  <c r="O11" i="1"/>
  <c r="O10" i="1"/>
  <c r="O9" i="1"/>
  <c r="O8" i="1"/>
  <c r="O7" i="1"/>
  <c r="M11" i="1"/>
  <c r="M10" i="1"/>
  <c r="M9" i="1"/>
  <c r="M8" i="1"/>
  <c r="M7" i="1"/>
  <c r="B11" i="1"/>
  <c r="B10" i="1"/>
  <c r="B9" i="1"/>
  <c r="B8" i="1"/>
  <c r="B7" i="1"/>
  <c r="G3" i="2"/>
  <c r="F3" i="2"/>
  <c r="Q92" i="8"/>
  <c r="Q90" i="8"/>
  <c r="Q88" i="8"/>
  <c r="Q86" i="8"/>
  <c r="Q84" i="8"/>
  <c r="Q82" i="8"/>
  <c r="Q80" i="8"/>
  <c r="Q78" i="8"/>
  <c r="Q76" i="8"/>
  <c r="Q74" i="8"/>
  <c r="F88" i="8"/>
  <c r="F92" i="8"/>
  <c r="F90" i="8"/>
  <c r="F86" i="8"/>
  <c r="F84" i="8"/>
  <c r="F82" i="8"/>
  <c r="F80" i="8"/>
  <c r="F78" i="8"/>
  <c r="F76" i="8"/>
  <c r="F74" i="8"/>
  <c r="S5" i="1"/>
  <c r="S6" i="1"/>
  <c r="S4" i="1"/>
  <c r="S3" i="1"/>
  <c r="S2" i="1"/>
  <c r="AD5" i="1"/>
  <c r="AD2" i="1"/>
  <c r="AC2" i="1"/>
  <c r="AD3" i="1"/>
  <c r="AC3" i="1"/>
  <c r="AD4" i="1"/>
  <c r="AC4" i="1"/>
  <c r="AD6" i="1"/>
  <c r="AC6" i="1"/>
  <c r="G2" i="2"/>
  <c r="F2" i="2"/>
  <c r="R6" i="1"/>
  <c r="R5" i="1"/>
  <c r="R4" i="1"/>
  <c r="R3" i="1"/>
  <c r="R2" i="1"/>
  <c r="O6" i="1"/>
  <c r="O5" i="1"/>
  <c r="O4" i="1"/>
  <c r="O3" i="1"/>
  <c r="O2" i="1"/>
  <c r="M6" i="1"/>
  <c r="M5" i="1"/>
  <c r="M4" i="1"/>
  <c r="M3" i="1"/>
  <c r="M2" i="1"/>
  <c r="Q6" i="1"/>
  <c r="Q5" i="1"/>
  <c r="Q4" i="1"/>
  <c r="Q3" i="1"/>
  <c r="Q2" i="1"/>
  <c r="B6" i="1"/>
  <c r="B5" i="1"/>
  <c r="B4" i="1"/>
  <c r="B3" i="1"/>
  <c r="B2" i="1"/>
  <c r="AL2" i="1" l="1"/>
  <c r="AG2" i="1"/>
  <c r="E7" i="1"/>
  <c r="E11" i="1"/>
  <c r="E9" i="1"/>
  <c r="E10" i="1"/>
  <c r="E8" i="1"/>
  <c r="E2" i="1"/>
  <c r="E5" i="1"/>
  <c r="E3" i="1"/>
  <c r="E6" i="1"/>
  <c r="E4" i="1"/>
  <c r="Z7" i="1"/>
  <c r="AV7" i="1" s="1"/>
  <c r="AA5" i="1"/>
  <c r="Z8" i="1"/>
  <c r="AA6" i="1"/>
  <c r="Z9" i="1"/>
  <c r="Z2" i="1"/>
  <c r="AV2" i="1" s="1"/>
  <c r="Z10" i="1"/>
  <c r="Z3" i="1"/>
  <c r="Z11" i="1"/>
  <c r="Z4" i="1"/>
  <c r="J155" i="8"/>
  <c r="J151" i="8"/>
  <c r="J161" i="8"/>
  <c r="J167" i="8"/>
  <c r="J153" i="8"/>
  <c r="J157" i="8"/>
  <c r="J159" i="8"/>
  <c r="J163" i="8"/>
  <c r="J165" i="8"/>
  <c r="J169" i="8"/>
  <c r="V8" i="1"/>
  <c r="V7" i="1"/>
  <c r="AR7" i="1" s="1"/>
  <c r="V6" i="1"/>
  <c r="V5" i="1"/>
  <c r="V3" i="1"/>
</calcChain>
</file>

<file path=xl/sharedStrings.xml><?xml version="1.0" encoding="utf-8"?>
<sst xmlns="http://schemas.openxmlformats.org/spreadsheetml/2006/main" count="3203" uniqueCount="2298">
  <si>
    <t>How to complete / instructions for Use</t>
  </si>
  <si>
    <t>F MOV 562e</t>
  </si>
  <si>
    <t>Step 1 - Passenger Details</t>
  </si>
  <si>
    <t>Passenger Details</t>
  </si>
  <si>
    <r>
      <t>The applicant is responsible for ensuring that all passenger details are recorded accurately.  All applicable mandatory fields (</t>
    </r>
    <r>
      <rPr>
        <sz val="12"/>
        <color rgb="FFFF0000"/>
        <rFont val="Arial"/>
        <family val="2"/>
      </rPr>
      <t>*</t>
    </r>
    <r>
      <rPr>
        <sz val="12"/>
        <color theme="1"/>
        <rFont val="Arial"/>
        <family val="2"/>
      </rPr>
      <t>) must be completed, any partially completed forms will be rejected by the Booking Office.</t>
    </r>
  </si>
  <si>
    <t>Service / Staff Number</t>
  </si>
  <si>
    <t>Insert if appropriate the passenger's military service number or civil service staff number.</t>
  </si>
  <si>
    <t>Rank / Grade / Title</t>
  </si>
  <si>
    <t xml:space="preserve">  </t>
  </si>
  <si>
    <t>From the drop down list, select the most appropriate the military or civil service rank. For other civilians use Mr, Mrs, Ms, Mstr, Miss, Dr, etc.</t>
  </si>
  <si>
    <t>Names</t>
  </si>
  <si>
    <r>
      <t>All passenger names, both Surname and Forename(s) are to be provided in full, exactly as they appear in the passenger's passport. </t>
    </r>
    <r>
      <rPr>
        <b/>
        <sz val="12"/>
        <color theme="1"/>
        <rFont val="Arial"/>
        <family val="2"/>
      </rPr>
      <t>Include Middle names.</t>
    </r>
    <r>
      <rPr>
        <sz val="12"/>
        <color theme="1"/>
        <rFont val="Arial"/>
        <family val="2"/>
      </rPr>
      <t xml:space="preserve"> Please use CAPITAL LETTERS.</t>
    </r>
  </si>
  <si>
    <t>Date of Birth</t>
  </si>
  <si>
    <t>Insert each passenger's DoB by entering using dd/mmm/yyyy format. E.g., 01JAN1900</t>
  </si>
  <si>
    <t>Step 2 - Passport Details</t>
  </si>
  <si>
    <t>Passport Number</t>
  </si>
  <si>
    <t>Insert full passport number. E.g., 533000123. This must be the passport the passenger will be using for travel.</t>
  </si>
  <si>
    <t>For all Civilians, UK Legislation requires us to collect some passport and travel information about who is exiting and entering the UK. The information you provide is sent securely to UK Border Force.
You will need to supply some or all of the following details:
your full name (as it appears on your passport)
your date of birth
your gender
your nationality
your passport number
your passport expiry date
the country that issued your passport
It is imperative to comply with UK law that we have accurate passport data that exactly matches the passport you will be travelling with.</t>
  </si>
  <si>
    <t>Country of issue</t>
  </si>
  <si>
    <t>Select the country of issue of each passenger's passport. E.g., United Kingdom, Fiji, Nepal.</t>
  </si>
  <si>
    <t>Nationality</t>
  </si>
  <si>
    <t>Select the passenger's Nationality.</t>
  </si>
  <si>
    <t>Gender</t>
  </si>
  <si>
    <r>
      <t xml:space="preserve">Insert the passengers gender </t>
    </r>
    <r>
      <rPr>
        <b/>
        <sz val="12"/>
        <color theme="1"/>
        <rFont val="Arial"/>
        <family val="2"/>
      </rPr>
      <t>as it is on their passport</t>
    </r>
    <r>
      <rPr>
        <sz val="12"/>
        <color theme="1"/>
        <rFont val="Arial"/>
        <family val="2"/>
      </rPr>
      <t>. Note: UK passports will only contain Male or Female. The option of "Undisclosed" is for countries such as France where those countries passports include that option.</t>
    </r>
  </si>
  <si>
    <t>Issue Date</t>
  </si>
  <si>
    <t>Insert each passport issue date by entering using dd/mmm/yyyy format.</t>
  </si>
  <si>
    <t>Expiry Date</t>
  </si>
  <si>
    <t>Insert each passport expiry date by entering using dd/mmm/yyyy format.</t>
  </si>
  <si>
    <r>
      <rPr>
        <b/>
        <sz val="12"/>
        <color theme="1"/>
        <rFont val="Arial"/>
        <family val="2"/>
      </rPr>
      <t>Note: </t>
    </r>
    <r>
      <rPr>
        <sz val="12"/>
        <color theme="1"/>
        <rFont val="Arial"/>
        <family val="2"/>
      </rPr>
      <t xml:space="preserve"> It is the responsibility of the applicant to ensure that the passport expiry date is valid for the duration of their trip.  Some countries require 6 months validity from the date of return.</t>
    </r>
  </si>
  <si>
    <t>Step 3 - Flight Requirements and Visas</t>
  </si>
  <si>
    <t>Flight Date</t>
  </si>
  <si>
    <t>Insert the Passengers preferred date of travel that best suits their needs, by entering using dd/mmm/yyyy format.</t>
  </si>
  <si>
    <t>From</t>
  </si>
  <si>
    <t>Airport Search (most commonly used airports by MOD)</t>
  </si>
  <si>
    <t>Code</t>
  </si>
  <si>
    <t xml:space="preserve">Insert the desired departure airport location, using the 3 letter IATA City Code. </t>
  </si>
  <si>
    <t>RAF Ascension Wideawake Airfield</t>
  </si>
  <si>
    <t>To</t>
  </si>
  <si>
    <t>In the box above start typing an airport name.</t>
  </si>
  <si>
    <t xml:space="preserve">Insert the desired arrival airport location, using the 3 letter IATA City Code.  </t>
  </si>
  <si>
    <t>Airport Name</t>
  </si>
  <si>
    <t>Visa</t>
  </si>
  <si>
    <t>BZZ</t>
  </si>
  <si>
    <t>RAF Brize Norton</t>
  </si>
  <si>
    <t>MPN</t>
  </si>
  <si>
    <t>RAF Mount Pleasant</t>
  </si>
  <si>
    <t>If you have a physical Visa, please add the details in the Visa section.</t>
  </si>
  <si>
    <t>ASI</t>
  </si>
  <si>
    <t>RAF Ascension</t>
  </si>
  <si>
    <t>AKT</t>
  </si>
  <si>
    <t>RAF Akrotiri</t>
  </si>
  <si>
    <t>Step 4 - Special Requirements</t>
  </si>
  <si>
    <t>Known Significant Allergens.</t>
  </si>
  <si>
    <t>Allergies MEDIF</t>
  </si>
  <si>
    <r>
      <t xml:space="preserve">The applicant is to notify the Booking Office of any known allergens that pose a potential risk to the passenger in transit. JSP 800, Vol 2, Part 2, Chapter 3, page 9, paragraph 33 must be consulted. All applications for travel with a significant allergy must be accompanied with a fully complete Allergies MEDIF. </t>
    </r>
    <r>
      <rPr>
        <b/>
        <sz val="12"/>
        <color theme="1"/>
        <rFont val="Arial"/>
        <family val="2"/>
      </rPr>
      <t>We will not accept applications for significant allergies that do not have a Drs signature.</t>
    </r>
  </si>
  <si>
    <t>Dietary Requirements</t>
  </si>
  <si>
    <t>The applicant must notify the Booking Office of any dietary requirements. You can select from any of the following meals and tell us if there is something specific. CHML - Child meal, GFML - Gluten-free meal, NLML -  Low Lactose meal, SPML - Special meal (specify requirements), VGML - Vegan meal, VLML - Vegetarian meal (includes dairy / eggs).</t>
  </si>
  <si>
    <t>Allergen Risk</t>
  </si>
  <si>
    <t>In-flight catering provided by the MOD is clearly labelled with allergen information and also available on request through the crew, via an information pack. Although every effort will be made to cater for dietary requirements, it is important to note that the meals provided cannot be guaranteed to be free from the 14 major food allergens (Ref: JSP 456 Pt.2 Vol 1, Chapter 5 Annex A). Individuals with severe allergies and intolerances may prefer to bring their own food with them, however this is at the individuals own risk and cost.</t>
  </si>
  <si>
    <t>Disabilities</t>
  </si>
  <si>
    <t>If you have a disability, we need to know so that we can make your journey as comfortable as possible and alert the crew for safety. Please select from one of the following codes: BLND = Blind, DEAF = Deaf, DPNA = Disabled passengers with cognitive or invisible disabilities needing assistance, WCHC = Wheelchair all the way to seat. High lift required, WCHR = Wheelchair needed to/from aircraft steps.</t>
  </si>
  <si>
    <t>Any Other Special Requests</t>
  </si>
  <si>
    <t>For anything else, such as authorised excess baggage, travel limitations etc. - please see Step 6.</t>
  </si>
  <si>
    <t>Step5 - Passenger Contact Details, Unit Call Forward, Human Resources and Administrators</t>
  </si>
  <si>
    <t>Passenger Contact Details</t>
  </si>
  <si>
    <t>Occasionally flights are delayed or even called forward. If we need to get in contact with a passenger it is vital we have the right contact details. Please give us an email, contact number and emergency contact number. Coming soon, we hope to be able to email passengers directly from our booking system with initial booking, schedule changes and check-in information.</t>
  </si>
  <si>
    <r>
      <t xml:space="preserve">Contact mobile number required in case of emergency or urgent contact purposes. For large group bookings, a single contact mobile </t>
    </r>
    <r>
      <rPr>
        <b/>
        <sz val="12"/>
        <color theme="1"/>
        <rFont val="Arial"/>
        <family val="2"/>
      </rPr>
      <t>must</t>
    </r>
    <r>
      <rPr>
        <sz val="12"/>
        <color theme="1"/>
        <rFont val="Arial"/>
        <family val="2"/>
      </rPr>
      <t xml:space="preserve"> be provided for the Lead Passenger in the booking. 
The Lead Passenger </t>
    </r>
    <r>
      <rPr>
        <b/>
        <sz val="12"/>
        <color theme="1"/>
        <rFont val="Arial"/>
        <family val="2"/>
      </rPr>
      <t>must</t>
    </r>
    <r>
      <rPr>
        <sz val="12"/>
        <color theme="1"/>
        <rFont val="Arial"/>
        <family val="2"/>
      </rPr>
      <t xml:space="preserve"> have access to all passenger contact details should it be required.</t>
    </r>
  </si>
  <si>
    <t>Unit Call Forward</t>
  </si>
  <si>
    <t xml:space="preserve">Call Forward Details. The applicant must enter all possible contact fields to ensure Call Forward Instructions can be issued directly to the listed passengers. 
</t>
  </si>
  <si>
    <t xml:space="preserve">Step6 - Authorising Signatory, Sponsorship Authority and Movement Financial Authority.					</t>
  </si>
  <si>
    <t>Authorising Signatory</t>
  </si>
  <si>
    <t xml:space="preserve">This section is to be annotated by the person authorised to endorse this application, not the passenger. An authorised person should be Officer, Warrant Officer or Civil Servant of equivalent status. Their name, rank/grade, contact telephone number and email address are to be shown. </t>
  </si>
  <si>
    <t>Date of Application</t>
  </si>
  <si>
    <t>Insert the date of application by entering using dd/mmm/yyyy format.</t>
  </si>
  <si>
    <t>Sponsorship Authorisation</t>
  </si>
  <si>
    <t>For all Duty Applications, one of the fields (JFET / SCN / JPA PID) needs to be completed. Without Sponsorship Authority, the application will be rejected.</t>
  </si>
  <si>
    <t>Special Requests</t>
  </si>
  <si>
    <t>Any other Special Requests, e.g., Excess Baggage, can be detailed in this section.</t>
  </si>
  <si>
    <t>What to do next?</t>
  </si>
  <si>
    <t>Upon Completion</t>
  </si>
  <si>
    <t xml:space="preserve">The applicant is to send this form via e-mail to the relevant Booking Offices / Controlling Movement Authority (CMA). </t>
  </si>
  <si>
    <t>Subject Field and File Naming</t>
  </si>
  <si>
    <t>The submission e-mail ‘subject field’ should be formatted as follows:</t>
  </si>
  <si>
    <t>The passenger “Preferred Flight Date” in YYYYMMDD-RANK or TITLE_SURNAME of LEAD PASSENGER_DEST 3 LETTER CODE-OSP</t>
  </si>
  <si>
    <t>Single Passenger:  20260114-SQN_LDR_CHUTER_STUBBS_AKT-OSP</t>
  </si>
  <si>
    <t>Multiple Passenger:  20260114-SQN_LDR_CHUTER_STUBBS_PLUS_3_AKT-OSP</t>
  </si>
  <si>
    <t>Amendments: 20260114-AMEND_SQN_LDR_CHUTER_STUBBS_PLUS_3_AKT_BOOKING REFERENCE-OSP</t>
  </si>
  <si>
    <t>Cancellations: 20260114-CANX_SQN_LDR_CHUTER_STUBBS_PLUS_3_AKT_BOOKING REFERENCE-OSP</t>
  </si>
  <si>
    <t>Application for Air Travel</t>
  </si>
  <si>
    <t>Ministry of Defence</t>
  </si>
  <si>
    <t>OFFICIAL SENSITIVE PERSONAL - WHEN COMPLETE</t>
  </si>
  <si>
    <t>Version 1.9 Feb26</t>
  </si>
  <si>
    <r>
      <rPr>
        <b/>
        <sz val="12"/>
        <color theme="1"/>
        <rFont val="Arial"/>
        <family val="2"/>
      </rPr>
      <t xml:space="preserve">Data Protection: </t>
    </r>
    <r>
      <rPr>
        <sz val="12"/>
        <color theme="1"/>
        <rFont val="Arial"/>
        <family val="2"/>
      </rPr>
      <t>In accordance with GDPR and/or the Data Protection Act 2018, submission of this form provides your consent to the processing of the information you have provided only for the explicit legitimate purpose of this form. To carry out this purpose, your data may be shared with delivery partners or suppliers of the Ministry of Defence. To update your personal details please contact the recipient of this form.</t>
    </r>
  </si>
  <si>
    <t>Step1</t>
  </si>
  <si>
    <r>
      <t xml:space="preserve">Passenger Details - These details </t>
    </r>
    <r>
      <rPr>
        <b/>
        <i/>
        <u/>
        <sz val="14"/>
        <color theme="0"/>
        <rFont val="Arial"/>
        <family val="2"/>
      </rPr>
      <t>must</t>
    </r>
    <r>
      <rPr>
        <b/>
        <sz val="12"/>
        <color theme="0"/>
        <rFont val="Arial"/>
        <family val="2"/>
      </rPr>
      <t xml:space="preserve"> be exactly as they are on the passengers Passport. Middle names are required.</t>
    </r>
  </si>
  <si>
    <r>
      <t>Serv/Staff No</t>
    </r>
    <r>
      <rPr>
        <sz val="12"/>
        <color rgb="FFFF0000"/>
        <rFont val="Arial"/>
        <family val="2"/>
      </rPr>
      <t>*</t>
    </r>
    <r>
      <rPr>
        <sz val="12"/>
        <color theme="1"/>
        <rFont val="Arial"/>
        <family val="2"/>
      </rPr>
      <t>(</t>
    </r>
    <r>
      <rPr>
        <sz val="10"/>
        <color theme="1"/>
        <rFont val="Arial"/>
        <family val="2"/>
      </rPr>
      <t>if app</t>
    </r>
    <r>
      <rPr>
        <sz val="12"/>
        <color theme="1"/>
        <rFont val="Arial"/>
        <family val="2"/>
      </rPr>
      <t>)</t>
    </r>
  </si>
  <si>
    <r>
      <t>Mil/Civ</t>
    </r>
    <r>
      <rPr>
        <sz val="12"/>
        <color rgb="FFFF0000"/>
        <rFont val="Arial"/>
        <family val="2"/>
      </rPr>
      <t>*</t>
    </r>
  </si>
  <si>
    <r>
      <t>Rank/Grade/Title</t>
    </r>
    <r>
      <rPr>
        <sz val="12"/>
        <color rgb="FFFF0000"/>
        <rFont val="Arial"/>
        <family val="2"/>
      </rPr>
      <t>*</t>
    </r>
  </si>
  <si>
    <r>
      <t>Surname</t>
    </r>
    <r>
      <rPr>
        <sz val="12"/>
        <color rgb="FFFF0000"/>
        <rFont val="Arial"/>
        <family val="2"/>
      </rPr>
      <t>*</t>
    </r>
  </si>
  <si>
    <r>
      <t>Forenames</t>
    </r>
    <r>
      <rPr>
        <sz val="12"/>
        <color rgb="FFFF0000"/>
        <rFont val="Arial"/>
        <family val="2"/>
      </rPr>
      <t>*</t>
    </r>
  </si>
  <si>
    <r>
      <t>Date of Birth</t>
    </r>
    <r>
      <rPr>
        <sz val="12"/>
        <color rgb="FFFF0000"/>
        <rFont val="Arial"/>
        <family val="2"/>
      </rPr>
      <t>*</t>
    </r>
  </si>
  <si>
    <t>Step2</t>
  </si>
  <si>
    <r>
      <t xml:space="preserve">Passport Details - These details </t>
    </r>
    <r>
      <rPr>
        <b/>
        <i/>
        <u/>
        <sz val="14"/>
        <color theme="0"/>
        <rFont val="Arial"/>
        <family val="2"/>
      </rPr>
      <t>must</t>
    </r>
    <r>
      <rPr>
        <b/>
        <sz val="12"/>
        <color theme="0"/>
        <rFont val="Arial"/>
        <family val="2"/>
      </rPr>
      <t xml:space="preserve"> be exactly as they are on the passengers Passport. </t>
    </r>
  </si>
  <si>
    <r>
      <t>Passport No</t>
    </r>
    <r>
      <rPr>
        <sz val="12"/>
        <color rgb="FFFF0000"/>
        <rFont val="Arial"/>
        <family val="2"/>
      </rPr>
      <t>*</t>
    </r>
  </si>
  <si>
    <r>
      <t>Country of Issue</t>
    </r>
    <r>
      <rPr>
        <sz val="12"/>
        <color rgb="FFFF0000"/>
        <rFont val="Arial"/>
        <family val="2"/>
      </rPr>
      <t>*</t>
    </r>
  </si>
  <si>
    <r>
      <t>Nationality</t>
    </r>
    <r>
      <rPr>
        <sz val="12"/>
        <color rgb="FFFF0000"/>
        <rFont val="Arial"/>
        <family val="2"/>
      </rPr>
      <t>*</t>
    </r>
  </si>
  <si>
    <r>
      <t>Gender</t>
    </r>
    <r>
      <rPr>
        <sz val="12"/>
        <color rgb="FFFF0000"/>
        <rFont val="Arial"/>
        <family val="2"/>
      </rPr>
      <t>*</t>
    </r>
  </si>
  <si>
    <r>
      <t>Issue Date</t>
    </r>
    <r>
      <rPr>
        <sz val="12"/>
        <color rgb="FFFF0000"/>
        <rFont val="Arial"/>
        <family val="2"/>
      </rPr>
      <t>*</t>
    </r>
  </si>
  <si>
    <r>
      <t>Expiry Date</t>
    </r>
    <r>
      <rPr>
        <sz val="12"/>
        <color rgb="FFFF0000"/>
        <rFont val="Arial"/>
        <family val="2"/>
      </rPr>
      <t>*</t>
    </r>
  </si>
  <si>
    <t>Step3</t>
  </si>
  <si>
    <t>Flight Requirements</t>
  </si>
  <si>
    <t>Visas - Paper or physical Visas where required for travel</t>
  </si>
  <si>
    <r>
      <t>Flight Date</t>
    </r>
    <r>
      <rPr>
        <sz val="12"/>
        <color rgb="FFFF0000"/>
        <rFont val="Arial"/>
        <family val="2"/>
      </rPr>
      <t>*</t>
    </r>
  </si>
  <si>
    <r>
      <t>From</t>
    </r>
    <r>
      <rPr>
        <sz val="12"/>
        <color rgb="FFFF0000"/>
        <rFont val="Arial"/>
        <family val="2"/>
      </rPr>
      <t>*</t>
    </r>
  </si>
  <si>
    <r>
      <t>To</t>
    </r>
    <r>
      <rPr>
        <sz val="12"/>
        <color rgb="FFFF0000"/>
        <rFont val="Arial"/>
        <family val="2"/>
      </rPr>
      <t>*</t>
    </r>
  </si>
  <si>
    <t>Visa Number</t>
  </si>
  <si>
    <t>Country of Issue</t>
  </si>
  <si>
    <t>In the box above start typing an airport name. E.g., Mount Pleasant</t>
  </si>
  <si>
    <t xml:space="preserve">Other Airport codes can be found here: </t>
  </si>
  <si>
    <t>https://www.iata.org/en/publications/directories/code-search/</t>
  </si>
  <si>
    <t>Step4</t>
  </si>
  <si>
    <t>Special Requirements</t>
  </si>
  <si>
    <t>For anything not covered by this section such as Bag Allowances scroll down to Step6</t>
  </si>
  <si>
    <r>
      <t>Allergy</t>
    </r>
    <r>
      <rPr>
        <sz val="12"/>
        <color rgb="FFFF0000"/>
        <rFont val="Arial"/>
        <family val="2"/>
      </rPr>
      <t>*</t>
    </r>
  </si>
  <si>
    <r>
      <t>Significant?</t>
    </r>
    <r>
      <rPr>
        <sz val="12"/>
        <color rgb="FFFF0000"/>
        <rFont val="Arial"/>
        <family val="2"/>
      </rPr>
      <t>*</t>
    </r>
    <r>
      <rPr>
        <sz val="12"/>
        <rFont val="Arial"/>
        <family val="2"/>
      </rPr>
      <t xml:space="preserve"> Allergy Details</t>
    </r>
  </si>
  <si>
    <t xml:space="preserve">Meal/Dietary </t>
  </si>
  <si>
    <t>Meal Details</t>
  </si>
  <si>
    <t>AMED</t>
  </si>
  <si>
    <t>AMED Details</t>
  </si>
  <si>
    <t>Step5</t>
  </si>
  <si>
    <t>Unit Call Forward, Human Resources and Administrators</t>
  </si>
  <si>
    <t>Passenger email</t>
  </si>
  <si>
    <r>
      <t>Pax Phone No</t>
    </r>
    <r>
      <rPr>
        <sz val="12"/>
        <color rgb="FFFF0000"/>
        <rFont val="Arial"/>
        <family val="2"/>
      </rPr>
      <t>*</t>
    </r>
  </si>
  <si>
    <r>
      <t>Emer Contact No</t>
    </r>
    <r>
      <rPr>
        <sz val="12"/>
        <color rgb="FFFF0000"/>
        <rFont val="Arial"/>
        <family val="2"/>
      </rPr>
      <t>*</t>
    </r>
  </si>
  <si>
    <r>
      <t>Contact No (working hours)</t>
    </r>
    <r>
      <rPr>
        <sz val="12"/>
        <color rgb="FFFF0000"/>
        <rFont val="Arial"/>
        <family val="2"/>
      </rPr>
      <t>*</t>
    </r>
  </si>
  <si>
    <r>
      <t>Point of Contact Name</t>
    </r>
    <r>
      <rPr>
        <sz val="12"/>
        <color rgb="FFFF0000"/>
        <rFont val="Arial"/>
        <family val="2"/>
      </rPr>
      <t>*</t>
    </r>
  </si>
  <si>
    <r>
      <rPr>
        <b/>
        <sz val="8"/>
        <color theme="1"/>
        <rFont val="Arial"/>
        <family val="2"/>
      </rPr>
      <t>24hr Contact Number.</t>
    </r>
    <r>
      <rPr>
        <sz val="8"/>
        <color theme="1"/>
        <rFont val="Arial"/>
        <family val="2"/>
      </rPr>
      <t xml:space="preserve">
We will use the Emer Contact No as a 24hr number.</t>
    </r>
  </si>
  <si>
    <r>
      <t>Contact Email Address</t>
    </r>
    <r>
      <rPr>
        <sz val="12"/>
        <color rgb="FFFF0000"/>
        <rFont val="Arial"/>
        <family val="2"/>
      </rPr>
      <t>*</t>
    </r>
  </si>
  <si>
    <r>
      <rPr>
        <b/>
        <sz val="8"/>
        <color theme="1"/>
        <rFont val="Arial"/>
        <family val="2"/>
      </rPr>
      <t>Unit HR booking requestors:</t>
    </r>
    <r>
      <rPr>
        <sz val="8"/>
        <color theme="1"/>
        <rFont val="Arial"/>
        <family val="2"/>
      </rPr>
      <t xml:space="preserve">
Booking agents will add any email addresses in this section to the booking. AirCore will automatically send the booking to those email addresses. If you omit the passengers email address, the passenger </t>
    </r>
    <r>
      <rPr>
        <b/>
        <sz val="8"/>
        <color theme="1"/>
        <rFont val="Arial"/>
        <family val="2"/>
      </rPr>
      <t>WILL NOT</t>
    </r>
    <r>
      <rPr>
        <sz val="8"/>
        <color theme="1"/>
        <rFont val="Arial"/>
        <family val="2"/>
      </rPr>
      <t xml:space="preserve"> receive their booking, flight information, any schedule changes, delays or cancellation emails from AirCore.</t>
    </r>
  </si>
  <si>
    <r>
      <t>Unit Address (inc postcode)</t>
    </r>
    <r>
      <rPr>
        <sz val="12"/>
        <color rgb="FFFF0000"/>
        <rFont val="Arial"/>
        <family val="2"/>
      </rPr>
      <t>*</t>
    </r>
  </si>
  <si>
    <t>Step6</t>
  </si>
  <si>
    <t>Sponsorship Authority (only one required)</t>
  </si>
  <si>
    <t>Movement Financial Authority</t>
  </si>
  <si>
    <r>
      <rPr>
        <b/>
        <sz val="8"/>
        <color theme="1"/>
        <rFont val="Arial"/>
        <family val="2"/>
      </rPr>
      <t>JSP 800 Vol 2:</t>
    </r>
    <r>
      <rPr>
        <sz val="8"/>
        <color theme="1"/>
        <rFont val="Arial"/>
        <family val="2"/>
      </rPr>
      <t xml:space="preserve">
This certificate is to be annotated with the details of the authorised person and not the passenger; an authorised person should be an Officer, Warrant Officer or civilian of equivalent status. By completing this declaration and on submission of the form electronically, the nominated authoriser is confirming that budgetary authority has been provided and that the journey(s) requested are being undertaken iaw current regulations.</t>
    </r>
  </si>
  <si>
    <r>
      <t>JFET No</t>
    </r>
    <r>
      <rPr>
        <sz val="12"/>
        <color rgb="FFFF0000"/>
        <rFont val="Arial"/>
        <family val="2"/>
      </rPr>
      <t>*</t>
    </r>
  </si>
  <si>
    <t>OR</t>
  </si>
  <si>
    <r>
      <t>Staff Clearance No</t>
    </r>
    <r>
      <rPr>
        <sz val="12"/>
        <color rgb="FFFF0000"/>
        <rFont val="Arial"/>
        <family val="2"/>
      </rPr>
      <t>*</t>
    </r>
  </si>
  <si>
    <r>
      <t>Travel Code</t>
    </r>
    <r>
      <rPr>
        <sz val="12"/>
        <color rgb="FFFF0000"/>
        <rFont val="Arial"/>
        <family val="2"/>
      </rPr>
      <t>*</t>
    </r>
  </si>
  <si>
    <t>Only one required</t>
  </si>
  <si>
    <r>
      <t>Service Code</t>
    </r>
    <r>
      <rPr>
        <sz val="12"/>
        <color rgb="FFFF0000"/>
        <rFont val="Arial"/>
        <family val="2"/>
      </rPr>
      <t>*</t>
    </r>
  </si>
  <si>
    <r>
      <t>JPAN within your Assignment Order</t>
    </r>
    <r>
      <rPr>
        <sz val="12"/>
        <color rgb="FFFF0000"/>
        <rFont val="Arial"/>
        <family val="2"/>
      </rPr>
      <t>*</t>
    </r>
  </si>
  <si>
    <r>
      <t>Purpose of Travel Code</t>
    </r>
    <r>
      <rPr>
        <sz val="12"/>
        <color rgb="FFFF0000"/>
        <rFont val="Arial"/>
        <family val="2"/>
      </rPr>
      <t>*</t>
    </r>
  </si>
  <si>
    <r>
      <t>UIN</t>
    </r>
    <r>
      <rPr>
        <sz val="12"/>
        <color rgb="FFFF0000"/>
        <rFont val="Arial"/>
        <family val="2"/>
      </rPr>
      <t>*</t>
    </r>
  </si>
  <si>
    <r>
      <t>Alternative/Exceptional Authority</t>
    </r>
    <r>
      <rPr>
        <sz val="12"/>
        <color rgb="FFFF0000"/>
        <rFont val="Arial"/>
        <family val="2"/>
      </rPr>
      <t>*</t>
    </r>
  </si>
  <si>
    <t>Any other Special Requests.</t>
  </si>
  <si>
    <r>
      <t>Name</t>
    </r>
    <r>
      <rPr>
        <sz val="12"/>
        <color rgb="FFFF0000"/>
        <rFont val="Arial"/>
        <family val="2"/>
      </rPr>
      <t>*</t>
    </r>
  </si>
  <si>
    <r>
      <t>Reason for Visit/Travel</t>
    </r>
    <r>
      <rPr>
        <sz val="12"/>
        <color rgb="FFFF0000"/>
        <rFont val="Arial"/>
        <family val="2"/>
      </rPr>
      <t>*</t>
    </r>
  </si>
  <si>
    <r>
      <t>Rank / Grade</t>
    </r>
    <r>
      <rPr>
        <sz val="12"/>
        <color rgb="FFFF0000"/>
        <rFont val="Arial"/>
        <family val="2"/>
      </rPr>
      <t>*</t>
    </r>
  </si>
  <si>
    <r>
      <t>Contact Number</t>
    </r>
    <r>
      <rPr>
        <sz val="12"/>
        <color rgb="FFFF0000"/>
        <rFont val="Arial"/>
        <family val="2"/>
      </rPr>
      <t>*</t>
    </r>
  </si>
  <si>
    <r>
      <t>Receiving Unit or Family Address</t>
    </r>
    <r>
      <rPr>
        <sz val="12"/>
        <color rgb="FFFF0000"/>
        <rFont val="Arial"/>
        <family val="2"/>
      </rPr>
      <t>*</t>
    </r>
  </si>
  <si>
    <r>
      <t>Email</t>
    </r>
    <r>
      <rPr>
        <sz val="12"/>
        <color rgb="FFFF0000"/>
        <rFont val="Arial"/>
        <family val="2"/>
      </rPr>
      <t>*</t>
    </r>
  </si>
  <si>
    <r>
      <t>Date</t>
    </r>
    <r>
      <rPr>
        <sz val="12"/>
        <color rgb="FFFF0000"/>
        <rFont val="Arial"/>
        <family val="2"/>
      </rPr>
      <t>*</t>
    </r>
  </si>
  <si>
    <t>Booking Agent Use Only</t>
  </si>
  <si>
    <t>Age Today</t>
  </si>
  <si>
    <t>Adult/Child/Infant</t>
  </si>
  <si>
    <t>PP Country of Issue</t>
  </si>
  <si>
    <t>Visa Country of Issue</t>
  </si>
  <si>
    <r>
      <rPr>
        <b/>
        <sz val="8"/>
        <color theme="1"/>
        <rFont val="Arial"/>
        <family val="2"/>
      </rPr>
      <t xml:space="preserve">Booking Agent (Allergies): </t>
    </r>
    <r>
      <rPr>
        <sz val="8"/>
        <color theme="1"/>
        <rFont val="Arial"/>
        <family val="2"/>
      </rPr>
      <t xml:space="preserve">
Add Airline Service </t>
    </r>
    <r>
      <rPr>
        <b/>
        <sz val="8"/>
        <color theme="1"/>
        <rFont val="Arial"/>
        <family val="2"/>
      </rPr>
      <t>ALLY</t>
    </r>
    <r>
      <rPr>
        <sz val="8"/>
        <color theme="1"/>
        <rFont val="Arial"/>
        <family val="2"/>
      </rPr>
      <t xml:space="preserve">. In Services, select </t>
    </r>
    <r>
      <rPr>
        <b/>
        <sz val="8"/>
        <color theme="1"/>
        <rFont val="Arial"/>
        <family val="2"/>
      </rPr>
      <t>Extra Seats/Medical</t>
    </r>
    <r>
      <rPr>
        <sz val="8"/>
        <color theme="1"/>
        <rFont val="Arial"/>
        <family val="2"/>
      </rPr>
      <t xml:space="preserve"> and then </t>
    </r>
    <r>
      <rPr>
        <b/>
        <sz val="8"/>
        <color theme="1"/>
        <rFont val="Arial"/>
        <family val="2"/>
      </rPr>
      <t>Medical Case</t>
    </r>
    <r>
      <rPr>
        <sz val="8"/>
        <color theme="1"/>
        <rFont val="Arial"/>
        <family val="2"/>
      </rPr>
      <t xml:space="preserve"> from drop down. Add MEDIF data using link "</t>
    </r>
    <r>
      <rPr>
        <i/>
        <sz val="8"/>
        <color theme="1"/>
        <rFont val="Arial"/>
        <family val="2"/>
      </rPr>
      <t>Enter medical Information</t>
    </r>
    <r>
      <rPr>
        <sz val="8"/>
        <color theme="1"/>
        <rFont val="Arial"/>
        <family val="2"/>
      </rPr>
      <t>".</t>
    </r>
  </si>
  <si>
    <r>
      <rPr>
        <b/>
        <sz val="8"/>
        <color theme="1"/>
        <rFont val="Arial"/>
        <family val="2"/>
      </rPr>
      <t xml:space="preserve">Booking Agent (AMED Patients): </t>
    </r>
    <r>
      <rPr>
        <sz val="8"/>
        <color theme="1"/>
        <rFont val="Arial"/>
        <family val="2"/>
      </rPr>
      <t xml:space="preserve">
In Services, select </t>
    </r>
    <r>
      <rPr>
        <b/>
        <sz val="8"/>
        <color theme="1"/>
        <rFont val="Arial"/>
        <family val="2"/>
      </rPr>
      <t>Extra Seats/Medical</t>
    </r>
    <r>
      <rPr>
        <sz val="8"/>
        <color theme="1"/>
        <rFont val="Arial"/>
        <family val="2"/>
      </rPr>
      <t xml:space="preserve"> and then </t>
    </r>
    <r>
      <rPr>
        <b/>
        <sz val="8"/>
        <color theme="1"/>
        <rFont val="Arial"/>
        <family val="2"/>
      </rPr>
      <t>Medical Case</t>
    </r>
    <r>
      <rPr>
        <sz val="8"/>
        <color theme="1"/>
        <rFont val="Arial"/>
        <family val="2"/>
      </rPr>
      <t xml:space="preserve"> from drop down. Add MEDIF data using link "</t>
    </r>
    <r>
      <rPr>
        <i/>
        <sz val="8"/>
        <color theme="1"/>
        <rFont val="Arial"/>
        <family val="2"/>
      </rPr>
      <t>Enter medical Information</t>
    </r>
    <r>
      <rPr>
        <sz val="8"/>
        <color theme="1"/>
        <rFont val="Arial"/>
        <family val="2"/>
      </rPr>
      <t>".</t>
    </r>
  </si>
  <si>
    <r>
      <rPr>
        <b/>
        <sz val="8"/>
        <color theme="1"/>
        <rFont val="Arial"/>
        <family val="2"/>
      </rPr>
      <t>Booking Agent (Disabilities):</t>
    </r>
    <r>
      <rPr>
        <sz val="8"/>
        <color theme="1"/>
        <rFont val="Arial"/>
        <family val="2"/>
      </rPr>
      <t xml:space="preserve"> 
In </t>
    </r>
    <r>
      <rPr>
        <b/>
        <sz val="8"/>
        <color theme="1"/>
        <rFont val="Arial"/>
        <family val="2"/>
      </rPr>
      <t>Services,</t>
    </r>
    <r>
      <rPr>
        <sz val="8"/>
        <color theme="1"/>
        <rFont val="Arial"/>
        <family val="2"/>
      </rPr>
      <t xml:space="preserve"> select </t>
    </r>
    <r>
      <rPr>
        <b/>
        <sz val="8"/>
        <color theme="1"/>
        <rFont val="Arial"/>
        <family val="2"/>
      </rPr>
      <t>Passenger Requiremen</t>
    </r>
    <r>
      <rPr>
        <sz val="8"/>
        <color theme="1"/>
        <rFont val="Arial"/>
        <family val="2"/>
      </rPr>
      <t xml:space="preserve">t. Select the appropriate service and complete the details.
</t>
    </r>
    <r>
      <rPr>
        <b/>
        <sz val="8"/>
        <color theme="1"/>
        <rFont val="Arial"/>
        <family val="2"/>
      </rPr>
      <t>Booking Agent (Meals)</t>
    </r>
    <r>
      <rPr>
        <sz val="8"/>
        <color theme="1"/>
        <rFont val="Arial"/>
        <family val="2"/>
      </rPr>
      <t xml:space="preserve">: 
In </t>
    </r>
    <r>
      <rPr>
        <b/>
        <sz val="8"/>
        <color theme="1"/>
        <rFont val="Arial"/>
        <family val="2"/>
      </rPr>
      <t>Services</t>
    </r>
    <r>
      <rPr>
        <sz val="8"/>
        <color theme="1"/>
        <rFont val="Arial"/>
        <family val="2"/>
      </rPr>
      <t xml:space="preserve">, select </t>
    </r>
    <r>
      <rPr>
        <b/>
        <sz val="8"/>
        <color theme="1"/>
        <rFont val="Arial"/>
        <family val="2"/>
      </rPr>
      <t>Meals</t>
    </r>
    <r>
      <rPr>
        <sz val="8"/>
        <color theme="1"/>
        <rFont val="Arial"/>
        <family val="2"/>
      </rPr>
      <t>. Select the appropriate meal.</t>
    </r>
  </si>
  <si>
    <t>School Children Visits</t>
  </si>
  <si>
    <t>FMOV562 Home</t>
  </si>
  <si>
    <t>This page is for School Children Visits only</t>
  </si>
  <si>
    <t>Unaccompanied Minor</t>
  </si>
  <si>
    <t>School Children Escort Details</t>
  </si>
  <si>
    <t>Outbound</t>
  </si>
  <si>
    <t>to</t>
  </si>
  <si>
    <t>Drop Off - Full Name</t>
  </si>
  <si>
    <t>Escort - Full Name</t>
  </si>
  <si>
    <t>Pickup - Full Name</t>
  </si>
  <si>
    <t>Relationship to Child</t>
  </si>
  <si>
    <t>Contact Number</t>
  </si>
  <si>
    <t>Email</t>
  </si>
  <si>
    <t>Address</t>
  </si>
  <si>
    <t>Parents Details for School Children</t>
  </si>
  <si>
    <t>Post Code</t>
  </si>
  <si>
    <t xml:space="preserve">Rank/Title </t>
  </si>
  <si>
    <t>Full Name</t>
  </si>
  <si>
    <t>Inbound</t>
  </si>
  <si>
    <t>Service Number</t>
  </si>
  <si>
    <t>Concessionary</t>
  </si>
  <si>
    <t>This page is for Concessionary Travel only</t>
  </si>
  <si>
    <t xml:space="preserve">Concessionary Travel </t>
  </si>
  <si>
    <r>
      <t>Type of Travel</t>
    </r>
    <r>
      <rPr>
        <sz val="12"/>
        <color rgb="FFFF0000"/>
        <rFont val="Arial"/>
        <family val="2"/>
      </rPr>
      <t>*</t>
    </r>
  </si>
  <si>
    <t>Z1 - Compassionate C / Child Access Visits</t>
  </si>
  <si>
    <r>
      <t>Travel Sponsor Full Name</t>
    </r>
    <r>
      <rPr>
        <sz val="12"/>
        <color rgb="FFFF0000"/>
        <rFont val="Arial"/>
        <family val="2"/>
      </rPr>
      <t>*</t>
    </r>
  </si>
  <si>
    <r>
      <rPr>
        <b/>
        <sz val="12"/>
        <color theme="1"/>
        <rFont val="Arial"/>
        <family val="2"/>
      </rPr>
      <t>Cyprus Only:</t>
    </r>
    <r>
      <rPr>
        <sz val="12"/>
        <color theme="1"/>
        <rFont val="Arial"/>
        <family val="2"/>
      </rPr>
      <t xml:space="preserve"> On Island Sponsor Full Name</t>
    </r>
    <r>
      <rPr>
        <sz val="12"/>
        <color rgb="FFFF0000"/>
        <rFont val="Arial"/>
        <family val="2"/>
      </rPr>
      <t>*</t>
    </r>
  </si>
  <si>
    <r>
      <t>Rank</t>
    </r>
    <r>
      <rPr>
        <sz val="12"/>
        <color rgb="FFFF0000"/>
        <rFont val="Arial"/>
        <family val="2"/>
      </rPr>
      <t>*</t>
    </r>
  </si>
  <si>
    <r>
      <t>Appointment</t>
    </r>
    <r>
      <rPr>
        <sz val="12"/>
        <color rgb="FFFF0000"/>
        <rFont val="Arial"/>
        <family val="2"/>
      </rPr>
      <t>*</t>
    </r>
  </si>
  <si>
    <t>Medical Information Form (MEDIF)</t>
  </si>
  <si>
    <t>SIGNIFICANT ALLERGIES DECLARATION FORM</t>
  </si>
  <si>
    <t>This page is for Significant Allergies only</t>
  </si>
  <si>
    <r>
      <t xml:space="preserve">Passenger: Complete this form and email to your GP Practice for Drs signature. </t>
    </r>
    <r>
      <rPr>
        <b/>
        <u/>
        <sz val="12"/>
        <color theme="1"/>
        <rFont val="Arial"/>
        <family val="2"/>
      </rPr>
      <t>THIS FORM WILL NOT BE ACCEPTED WITHOUT A DRs SIGNATURE.</t>
    </r>
  </si>
  <si>
    <r>
      <t>Patient Information</t>
    </r>
    <r>
      <rPr>
        <b/>
        <sz val="12"/>
        <color rgb="FFFF0000"/>
        <rFont val="Arial"/>
        <family val="2"/>
      </rPr>
      <t>*</t>
    </r>
  </si>
  <si>
    <t>Enter Name, Sex, and Age</t>
  </si>
  <si>
    <r>
      <t>Medical Data</t>
    </r>
    <r>
      <rPr>
        <b/>
        <sz val="12"/>
        <color rgb="FFFF0000"/>
        <rFont val="Arial"/>
        <family val="2"/>
      </rPr>
      <t>*</t>
    </r>
  </si>
  <si>
    <t>NO MEDICAL IN CONFIDENCE DATA</t>
  </si>
  <si>
    <t>Enter all relevant details about your allergy.</t>
  </si>
  <si>
    <t>Detail exactly what it is you are allergic to and how it affects you.</t>
  </si>
  <si>
    <r>
      <t>Prognosis for the flight(s):</t>
    </r>
    <r>
      <rPr>
        <b/>
        <sz val="12"/>
        <color rgb="FFFF0000"/>
        <rFont val="Arial"/>
        <family val="2"/>
      </rPr>
      <t>*</t>
    </r>
  </si>
  <si>
    <t>If taken ill, what is likely to happen?</t>
  </si>
  <si>
    <t>What information should we pass on to the crew?</t>
  </si>
  <si>
    <t>include in flight requirements, e.g., EpiPen carried.</t>
  </si>
  <si>
    <t>Carriage of EpiPens or equivalent</t>
  </si>
  <si>
    <t>I confirm I will carry sufficient EpiPens or equivalent on my person as prescribed by my doctor to manage any reaction on the flight.</t>
  </si>
  <si>
    <t>Passenger Declaration</t>
  </si>
  <si>
    <t>I declare the above information is correct to the best of my knowledge and belief and I hereby authorise the physician named above  to provide the required medical information.</t>
  </si>
  <si>
    <t>Digital Signature</t>
  </si>
  <si>
    <r>
      <t>Doctors Details:</t>
    </r>
    <r>
      <rPr>
        <b/>
        <sz val="12"/>
        <color rgb="FFFF0000"/>
        <rFont val="Arial"/>
        <family val="2"/>
      </rPr>
      <t>*</t>
    </r>
    <r>
      <rPr>
        <b/>
        <sz val="12"/>
        <color theme="1"/>
        <rFont val="Arial"/>
        <family val="2"/>
      </rPr>
      <t xml:space="preserve">
</t>
    </r>
    <r>
      <rPr>
        <sz val="12"/>
        <color theme="1"/>
        <rFont val="Arial"/>
        <family val="2"/>
      </rPr>
      <t>Full Name</t>
    </r>
  </si>
  <si>
    <r>
      <t>Hospital or Practice:</t>
    </r>
    <r>
      <rPr>
        <b/>
        <sz val="12"/>
        <color rgb="FFFF0000"/>
        <rFont val="Arial"/>
        <family val="2"/>
      </rPr>
      <t>*</t>
    </r>
    <r>
      <rPr>
        <b/>
        <sz val="12"/>
        <color theme="1"/>
        <rFont val="Arial"/>
        <family val="2"/>
      </rPr>
      <t xml:space="preserve">
</t>
    </r>
    <r>
      <rPr>
        <sz val="12"/>
        <color theme="1"/>
        <rFont val="Arial"/>
        <family val="2"/>
      </rPr>
      <t>Name, Address, email and telephone number</t>
    </r>
  </si>
  <si>
    <r>
      <t>Diagnosis Detail:</t>
    </r>
    <r>
      <rPr>
        <b/>
        <sz val="12"/>
        <color rgb="FFFF0000"/>
        <rFont val="Arial"/>
        <family val="2"/>
      </rPr>
      <t>*</t>
    </r>
    <r>
      <rPr>
        <b/>
        <sz val="12"/>
        <color theme="1"/>
        <rFont val="Arial"/>
        <family val="2"/>
      </rPr>
      <t xml:space="preserve">
</t>
    </r>
    <r>
      <rPr>
        <sz val="12"/>
        <color theme="1"/>
        <rFont val="Arial"/>
        <family val="2"/>
      </rPr>
      <t>Confirm relevant medical information relating to the significant allergy, has been populated in the "Medical Data" box above.</t>
    </r>
  </si>
  <si>
    <r>
      <t>Confirm</t>
    </r>
    <r>
      <rPr>
        <sz val="12"/>
        <color rgb="FFFF0000"/>
        <rFont val="Arial"/>
        <family val="2"/>
      </rPr>
      <t>*</t>
    </r>
  </si>
  <si>
    <t>Is the allergy:</t>
  </si>
  <si>
    <r>
      <t>Airborne risk</t>
    </r>
    <r>
      <rPr>
        <sz val="12"/>
        <color rgb="FFFF0000"/>
        <rFont val="Arial"/>
        <family val="2"/>
      </rPr>
      <t>*</t>
    </r>
  </si>
  <si>
    <r>
      <t>Ingestion risk</t>
    </r>
    <r>
      <rPr>
        <sz val="12"/>
        <color rgb="FFFF0000"/>
        <rFont val="Arial"/>
        <family val="2"/>
      </rPr>
      <t>*</t>
    </r>
  </si>
  <si>
    <r>
      <t>Carriage of EpiPens or equivalent</t>
    </r>
    <r>
      <rPr>
        <b/>
        <sz val="12"/>
        <color rgb="FFFF0000"/>
        <rFont val="Arial"/>
        <family val="2"/>
      </rPr>
      <t>*</t>
    </r>
    <r>
      <rPr>
        <b/>
        <sz val="12"/>
        <color theme="1"/>
        <rFont val="Arial"/>
        <family val="2"/>
      </rPr>
      <t xml:space="preserve">
</t>
    </r>
    <r>
      <rPr>
        <sz val="12"/>
        <color theme="1"/>
        <rFont val="Arial"/>
        <family val="2"/>
      </rPr>
      <t>Confirm patient has been prescribed EpiPens or equivalent to carry on the flight. If not appropriate, please explain:</t>
    </r>
  </si>
  <si>
    <r>
      <t>Confirm the Patient is Fit-to-Fly</t>
    </r>
    <r>
      <rPr>
        <b/>
        <sz val="12"/>
        <color rgb="FFFF0000"/>
        <rFont val="Arial"/>
        <family val="2"/>
      </rPr>
      <t>*</t>
    </r>
  </si>
  <si>
    <r>
      <t>Digital Signature</t>
    </r>
    <r>
      <rPr>
        <b/>
        <sz val="12"/>
        <color rgb="FFFF0000"/>
        <rFont val="Arial"/>
        <family val="2"/>
      </rPr>
      <t>*</t>
    </r>
  </si>
  <si>
    <t>AEROMED PATIENTS</t>
  </si>
  <si>
    <t>This page is for AMED Use only</t>
  </si>
  <si>
    <t>AMED: Please complete with all the detail that you want airport staff, aircraft handlers and crews to be aware of.</t>
  </si>
  <si>
    <t>Patient Information</t>
  </si>
  <si>
    <t>Attending Physician (Medical professional authorising travel)</t>
  </si>
  <si>
    <t>Enter Name, Address, Contact Number</t>
  </si>
  <si>
    <r>
      <rPr>
        <b/>
        <sz val="12"/>
        <color theme="1"/>
        <rFont val="Arial"/>
        <family val="2"/>
      </rPr>
      <t xml:space="preserve">AMED: </t>
    </r>
    <r>
      <rPr>
        <sz val="12"/>
        <color theme="1"/>
        <rFont val="Arial"/>
        <family val="2"/>
      </rPr>
      <t>Add AMED Team Point of Contact</t>
    </r>
  </si>
  <si>
    <t xml:space="preserve">Medical Data </t>
  </si>
  <si>
    <t>Brief description. E.g. Arm in plaster.</t>
  </si>
  <si>
    <t>Prognosis for the flight(s) (What is likely to happen in-flight)</t>
  </si>
  <si>
    <t xml:space="preserve">Information to be passed to crew. </t>
  </si>
  <si>
    <t>Contagious and communicable disease (Yes or No)?</t>
  </si>
  <si>
    <t>Would the physical and/or mental condition of the patient be likely to cause distress or discomfort to other passengers?</t>
  </si>
  <si>
    <t>Can patient use normal aircraft seat with seatback placed in the upright position when required?</t>
  </si>
  <si>
    <t>Can patient take care of their own needs on board unassisted including meals, visit to toilet, etc?</t>
  </si>
  <si>
    <t>Is the patient escorted?</t>
  </si>
  <si>
    <t>Does patient need oxygen equipment in flight?</t>
  </si>
  <si>
    <t xml:space="preserve">Does patient need any medication other than self-administered, and/or the use of special apparatus such as a respirator, </t>
  </si>
  <si>
    <r>
      <t xml:space="preserve">incubator, etc., on the </t>
    </r>
    <r>
      <rPr>
        <b/>
        <u/>
        <sz val="12"/>
        <color theme="1"/>
        <rFont val="Arial"/>
        <family val="2"/>
      </rPr>
      <t>ground while at the airport(s</t>
    </r>
    <r>
      <rPr>
        <b/>
        <sz val="12"/>
        <color theme="1"/>
        <rFont val="Arial"/>
        <family val="2"/>
      </rPr>
      <t>)?</t>
    </r>
  </si>
  <si>
    <r>
      <t xml:space="preserve">incubator, etc., on board of the </t>
    </r>
    <r>
      <rPr>
        <b/>
        <u/>
        <sz val="12"/>
        <color theme="1"/>
        <rFont val="Arial"/>
        <family val="2"/>
      </rPr>
      <t>aircraft</t>
    </r>
    <r>
      <rPr>
        <b/>
        <sz val="12"/>
        <color theme="1"/>
        <rFont val="Arial"/>
        <family val="2"/>
      </rPr>
      <t>?</t>
    </r>
  </si>
  <si>
    <t>Does patient need hospitalisation while on the ground  while at the airport(s)?</t>
  </si>
  <si>
    <t>Does patient need hospitalization upon arrival at destination?</t>
  </si>
  <si>
    <t xml:space="preserve">Other remarks or information in the interest of </t>
  </si>
  <si>
    <t>your patient's smooth and comfortable transportation.</t>
  </si>
  <si>
    <t xml:space="preserve">Other arrangements made by the attending physician. </t>
  </si>
  <si>
    <t>Purpose of Travel Codes</t>
  </si>
  <si>
    <t>Regular Forces and Civil Servants</t>
  </si>
  <si>
    <t>00 Repayment (DPRC only)</t>
  </si>
  <si>
    <t>01 Postings - Arms Plot / Unit Move / Crew changes</t>
  </si>
  <si>
    <t>02 Postings - Individual / IRP / Term Travel / Drafts / MOD Civil Servants (Central) Permanent Transfer</t>
  </si>
  <si>
    <t>03 Duty - Detachment from Duty Station / Dispersal (i.e. when temporarily appointed to detached station for use by Manning and Records Offices only)</t>
  </si>
  <si>
    <t>04 Home to Duty Travel and excess fares allowance / MOD Civil Servants (Central) Long Term Detached Duty</t>
  </si>
  <si>
    <t>05 Season tickets</t>
  </si>
  <si>
    <t>06 Duty - Meetings / Conferences / Visits / Escort / Inspections / Couriers / Other administrative travel</t>
  </si>
  <si>
    <t>07 School Children’s Visits Home / Escorts</t>
  </si>
  <si>
    <t>08 Leave - Annual (RN Shore Service) / Embarkation / Disembarkation / Terminal</t>
  </si>
  <si>
    <t>09 Leave - Separation / Mid-Tour / RN Shore Service (Married unaccompanied)</t>
  </si>
  <si>
    <t>10 Leave - Compassionate / DILFOR / Sick / DOMCOL / FIGLEAF / OP UNION / REN / Survivors / / invaliding / special / unpaid</t>
  </si>
  <si>
    <t>11 Operations – Personnel on Ops should be allocated to a JFET or temp duty / det duty visitors booked only once staff clearance has been confirmed using code 03 or 06</t>
  </si>
  <si>
    <t>12 Training - Individual Course / Apprenticeship / Exam</t>
  </si>
  <si>
    <t>13 Training - Collective / Exercises</t>
  </si>
  <si>
    <t>14 Training - Adventure / Expeditions</t>
  </si>
  <si>
    <t>15 Temporary Duty - Medical treatment / Hospital admissions / Casevac / Medivac</t>
  </si>
  <si>
    <t>16 Sports travel - Army / Navy Sports Control Board Authorised Sport (only to be used with UINs designated for Service Sports Control Boards)</t>
  </si>
  <si>
    <t>17 Sports travel - Ship / Unit / Command / Corps / District Sport</t>
  </si>
  <si>
    <t>18 MACA / MACM / MACC</t>
  </si>
  <si>
    <t>19 Band travel</t>
  </si>
  <si>
    <t>20 Resettlement</t>
  </si>
  <si>
    <t>21 Recruitment - Recruit travel</t>
  </si>
  <si>
    <t>22 Recruitment - Potential officers travel / MOD Civil Servants (Army) Permanent Transfer</t>
  </si>
  <si>
    <t>23 Recruitment - Publicity</t>
  </si>
  <si>
    <t>24 Operations (R&amp;R) / MOD Civil Servants (Army) Permanent Transfer</t>
  </si>
  <si>
    <t>25 School transport hire</t>
  </si>
  <si>
    <t>26 Air travel - Prepayment</t>
  </si>
  <si>
    <t>27 Air travel - Concessionary use by DTMP(RAF) only</t>
  </si>
  <si>
    <t>28 Air travel - Concessionary for use by booking centres only</t>
  </si>
  <si>
    <t>29 Freight</t>
  </si>
  <si>
    <t>30 Embarking / Disembarking Ship - Related Travel</t>
  </si>
  <si>
    <t>33 Winter Sports</t>
  </si>
  <si>
    <t>42 MOD Civil Servants (Navy) Permanent Transfer</t>
  </si>
  <si>
    <t>43 Spare</t>
  </si>
  <si>
    <t>44 MOD Civil Servants (Navy) Long Term Det Duty</t>
  </si>
  <si>
    <t>52 MOD Civil Servants (Fleet Sup) Permanent Transfer</t>
  </si>
  <si>
    <t>54 MOD Civil Servants (Fleet Sup) Long Term Duty</t>
  </si>
  <si>
    <t>Army Reserves (ARes) and Reserve Forces (Excluding Cadets)</t>
  </si>
  <si>
    <t>60 Reservist - ACR / Project star</t>
  </si>
  <si>
    <t>61 Postings - Individuals / IRP</t>
  </si>
  <si>
    <t>62 Residence to place of duty / MOD Civil Servants (Air) Permanent Transfer</t>
  </si>
  <si>
    <t>63 Duty - Sleepers / Pullman Season tickets / Reservations / Excess baggage / Supplements (rail and air travel only)</t>
  </si>
  <si>
    <t>64 Duty - Meetings / Conferences / Visits / Escorts / Inspections / MOD Civil Servants (Air) Long Term Detached Duty</t>
  </si>
  <si>
    <t>65 Training - Individual Course / Apprenticeship / Exam</t>
  </si>
  <si>
    <t>66 Training - Collective / Exercises</t>
  </si>
  <si>
    <t>67 Temporary duty - Medical Treatment / Hospital Admissions / MACA / MACM / MACC</t>
  </si>
  <si>
    <t>68 Sports travel</t>
  </si>
  <si>
    <t>69 Recruiting / Publicity</t>
  </si>
  <si>
    <t>70 Band travel</t>
  </si>
  <si>
    <t>Families</t>
  </si>
  <si>
    <t>71 Air travel - Concessionary for use by booking centre only</t>
  </si>
  <si>
    <t>72 Postings - Arms plot / Crew changes</t>
  </si>
  <si>
    <t>73 Postings - Individuals</t>
  </si>
  <si>
    <t>74 Leave - Other than schoolchildren’s visits (includes visits to children of a previous marriage by personnel)</t>
  </si>
  <si>
    <t>75 Temporary duty - Medical treatment / Hospital admissions</t>
  </si>
  <si>
    <t>76 Repayment / Prepayment</t>
  </si>
  <si>
    <t>77 Leave - Schoolchildren’s visits / escorts</t>
  </si>
  <si>
    <t>Cadet Forces</t>
  </si>
  <si>
    <t>86 Annual camp</t>
  </si>
  <si>
    <t>87 Training duties at annual camp</t>
  </si>
  <si>
    <t>88 Honorary Colonel visits to camp</t>
  </si>
  <si>
    <t>89 Duty travel - Officers / Adult Instructors (AI)</t>
  </si>
  <si>
    <t>90 Courses / Attachments / Visits</t>
  </si>
  <si>
    <t>91 CCF - Annual camp</t>
  </si>
  <si>
    <t>92 CCF - Unit / Depot etc visits</t>
  </si>
  <si>
    <t>93 CCF - Other purposes of journey</t>
  </si>
  <si>
    <t>94 ACF Regulations Chapter 8 Annex A serials 2, 6, 9, 10, 11</t>
  </si>
  <si>
    <t>95 CCF Regulations Chapter 5 Annex A serial 14</t>
  </si>
  <si>
    <t>96 Standing forces agreements for use by authorised agents only</t>
  </si>
  <si>
    <t>Royal Navy</t>
  </si>
  <si>
    <t>97 Sea service</t>
  </si>
  <si>
    <t>98 Sea service credit</t>
  </si>
  <si>
    <t>99 Harmony warrants (Additional warrants for sea goers displaced from home</t>
  </si>
  <si>
    <t>Specific Task Codes</t>
  </si>
  <si>
    <t>100 OP TELIC</t>
  </si>
  <si>
    <t>101 OP HERRICK</t>
  </si>
  <si>
    <t>102 OP OLYMPIC</t>
  </si>
  <si>
    <t>103 OP ESCALIN</t>
  </si>
  <si>
    <t>104 OP COMET</t>
  </si>
  <si>
    <t>105 NATO Exercise</t>
  </si>
  <si>
    <t>ROW ID</t>
  </si>
  <si>
    <t>AIRLINE</t>
  </si>
  <si>
    <t>FLIGHT NUMBER</t>
  </si>
  <si>
    <t>FLIGHT SUFFIX</t>
  </si>
  <si>
    <t>DATE OF TRAVEL</t>
  </si>
  <si>
    <t>ORIGIN</t>
  </si>
  <si>
    <t>DESTINATION</t>
  </si>
  <si>
    <t>CLASS</t>
  </si>
  <si>
    <t>ACTION CODE</t>
  </si>
  <si>
    <t>NUMBER OF PASSENGER SEATS</t>
  </si>
  <si>
    <t>TITLE</t>
  </si>
  <si>
    <t>SURNAME</t>
  </si>
  <si>
    <t>FORNAMES</t>
  </si>
  <si>
    <t>AGE CATEGORY</t>
  </si>
  <si>
    <t>DoB</t>
  </si>
  <si>
    <t>OTHER TYPE</t>
  </si>
  <si>
    <t>TRAVEL STATUS CODE</t>
  </si>
  <si>
    <t>FINANCE CODE</t>
  </si>
  <si>
    <t>HIRE DATE</t>
  </si>
  <si>
    <t>ADULT ASSOCIATION</t>
  </si>
  <si>
    <t>CTC TYPE ALL</t>
  </si>
  <si>
    <t>Local Number 1</t>
  </si>
  <si>
    <t>CTC TYPE PAX</t>
  </si>
  <si>
    <t>Local Number 2</t>
  </si>
  <si>
    <t>CTC type Other</t>
  </si>
  <si>
    <t>CTC type Other data</t>
  </si>
  <si>
    <t>DOCUMENT TYPE_1</t>
  </si>
  <si>
    <t>DOCUMENT NO_1</t>
  </si>
  <si>
    <t>SURNAME_1</t>
  </si>
  <si>
    <t>GIVEN_NAME_1</t>
  </si>
  <si>
    <t>NATIONALITY_1</t>
  </si>
  <si>
    <t>GENDER_1</t>
  </si>
  <si>
    <t>ISSUE DATE_1</t>
  </si>
  <si>
    <t>EXPIRATION_1</t>
  </si>
  <si>
    <t>ISSUE BY_1</t>
  </si>
  <si>
    <t>PLACE OF ISSUE_1</t>
  </si>
  <si>
    <t>TRAVEL DOC BIRTH DATE_1</t>
  </si>
  <si>
    <t>DOCUMENT TYPE_2</t>
  </si>
  <si>
    <t>DOCUMENT NO_2</t>
  </si>
  <si>
    <t>SURNAME_2</t>
  </si>
  <si>
    <t>GIVEN_NAME_2</t>
  </si>
  <si>
    <t>NATIONALITY_2</t>
  </si>
  <si>
    <t>GENDER_2</t>
  </si>
  <si>
    <t>ISSUE DATE_2</t>
  </si>
  <si>
    <t>EXPIRATION_2</t>
  </si>
  <si>
    <t>ISSUE BY_2</t>
  </si>
  <si>
    <t>PLACE OF ISSUE_2</t>
  </si>
  <si>
    <t>TRAVEL DOC BIRTH DATE_2</t>
  </si>
  <si>
    <t>DOCUMENT TYPE_3</t>
  </si>
  <si>
    <t>DOCUMENT NO_3</t>
  </si>
  <si>
    <t>SURNAME_3</t>
  </si>
  <si>
    <t>GIVEN_NAME_3</t>
  </si>
  <si>
    <t>NATIONALITY_3</t>
  </si>
  <si>
    <t>GENDER_3</t>
  </si>
  <si>
    <t>ISSUE DATE_3</t>
  </si>
  <si>
    <t>EXPIRATION_3</t>
  </si>
  <si>
    <t>ISSUE BY_3</t>
  </si>
  <si>
    <t>PLACE OF ISSUE_3</t>
  </si>
  <si>
    <t>TRAVEL DOC BIRTH DATE_3</t>
  </si>
  <si>
    <t>GROUP NAME</t>
  </si>
  <si>
    <t>GROUP SIZE</t>
  </si>
  <si>
    <t>Title</t>
  </si>
  <si>
    <t>GENDER</t>
  </si>
  <si>
    <t>CONTACT TYPE OTHER</t>
  </si>
  <si>
    <t>DOCUMENT TYPE</t>
  </si>
  <si>
    <t>CONTACT TYPE ALL/PAX</t>
  </si>
  <si>
    <t>YES/NO</t>
  </si>
  <si>
    <t>Meals</t>
  </si>
  <si>
    <t>Tvl Code</t>
  </si>
  <si>
    <t>Svc Code</t>
  </si>
  <si>
    <t>POT Code</t>
  </si>
  <si>
    <t>Z Codes</t>
  </si>
  <si>
    <t>Mil/Civ</t>
  </si>
  <si>
    <t>CoI Name</t>
  </si>
  <si>
    <t>CoI 2Code</t>
  </si>
  <si>
    <t>CoI 3Code</t>
  </si>
  <si>
    <t>Nation Name</t>
  </si>
  <si>
    <t>Nation 2Code</t>
  </si>
  <si>
    <t>Nation 3Code</t>
  </si>
  <si>
    <t>Airport</t>
  </si>
  <si>
    <t>AB</t>
  </si>
  <si>
    <t>SA</t>
  </si>
  <si>
    <t>Male</t>
  </si>
  <si>
    <t>Adult</t>
  </si>
  <si>
    <t>Government Discount</t>
  </si>
  <si>
    <t>ADIT Stamp</t>
  </si>
  <si>
    <t>Phone</t>
  </si>
  <si>
    <t>RR</t>
  </si>
  <si>
    <t>Yes</t>
  </si>
  <si>
    <t>CHML</t>
  </si>
  <si>
    <t>C</t>
  </si>
  <si>
    <t>0 Central Staff (civilians)</t>
  </si>
  <si>
    <t>BLND</t>
  </si>
  <si>
    <t>Military</t>
  </si>
  <si>
    <t xml:space="preserve">United Kingdom </t>
  </si>
  <si>
    <t>GB</t>
  </si>
  <si>
    <t>GBR</t>
  </si>
  <si>
    <t>AAL</t>
  </si>
  <si>
    <t>Aalborg Airport</t>
  </si>
  <si>
    <t>ACM</t>
  </si>
  <si>
    <t>REVENUE</t>
  </si>
  <si>
    <t>Female</t>
  </si>
  <si>
    <t>Child</t>
  </si>
  <si>
    <t>Industry Discount</t>
  </si>
  <si>
    <t>E-mail Address</t>
  </si>
  <si>
    <t>Alien/Perment Resident Card</t>
  </si>
  <si>
    <t>Business_Phone</t>
  </si>
  <si>
    <t>NN</t>
  </si>
  <si>
    <t>No</t>
  </si>
  <si>
    <t>GFML</t>
  </si>
  <si>
    <t>F</t>
  </si>
  <si>
    <t>1 Royal Navy (civilians)</t>
  </si>
  <si>
    <t>DEAF</t>
  </si>
  <si>
    <t>Z2 - Comp C RTU</t>
  </si>
  <si>
    <t>Civilian</t>
  </si>
  <si>
    <t>British Overseas Territories Citizen</t>
  </si>
  <si>
    <t>GC</t>
  </si>
  <si>
    <t>GBD</t>
  </si>
  <si>
    <t>ABC</t>
  </si>
  <si>
    <t>Albacete Airport</t>
  </si>
  <si>
    <t>AM</t>
  </si>
  <si>
    <t>DUTY-MIL</t>
  </si>
  <si>
    <t>Undisclosed</t>
  </si>
  <si>
    <t>Infant in Seat</t>
  </si>
  <si>
    <t>Deadhead Crew</t>
  </si>
  <si>
    <t>No Contact</t>
  </si>
  <si>
    <t>Border Crossing Card</t>
  </si>
  <si>
    <t>Fax</t>
  </si>
  <si>
    <t>NLML</t>
  </si>
  <si>
    <t>2 Army (civilians)</t>
  </si>
  <si>
    <t>DPNA</t>
  </si>
  <si>
    <t>Z3 - Partner Employment Project / SAMA 82 / Serving Spouses / Authorised Welfare Cases / Additional Family Access / MOD Remote Workers</t>
  </si>
  <si>
    <t>British National (overseas)</t>
  </si>
  <si>
    <t>GV</t>
  </si>
  <si>
    <t>GBN</t>
  </si>
  <si>
    <t>ABJ</t>
  </si>
  <si>
    <t>Abidjan Felix-Houphouet-Boigny Intl Apt</t>
  </si>
  <si>
    <t>AR</t>
  </si>
  <si>
    <t>DUTY-CIV</t>
  </si>
  <si>
    <t>Infant in Lap</t>
  </si>
  <si>
    <t>General Sales Agent</t>
  </si>
  <si>
    <t>Crew Member Certificate</t>
  </si>
  <si>
    <t>Home_Phone</t>
  </si>
  <si>
    <t>SPML</t>
  </si>
  <si>
    <t>3 Royal Air Force (civilians)</t>
  </si>
  <si>
    <t>WCHR</t>
  </si>
  <si>
    <t>Z4 - Personnel serving overseas on a Pernament Assignment</t>
  </si>
  <si>
    <t>British Overseas Citizen</t>
  </si>
  <si>
    <t>GO</t>
  </si>
  <si>
    <t>GBO</t>
  </si>
  <si>
    <t>ABQ</t>
  </si>
  <si>
    <t>Kirtland Air Force Base</t>
  </si>
  <si>
    <t>ARte</t>
  </si>
  <si>
    <t>REV-REPAY</t>
  </si>
  <si>
    <t>Facilitation Card</t>
  </si>
  <si>
    <t>Mobile</t>
  </si>
  <si>
    <t>VGML</t>
  </si>
  <si>
    <t>4 DE&amp;S - HQ (civilians)</t>
  </si>
  <si>
    <t>WCHC</t>
  </si>
  <si>
    <t>Z5 - Welfare Support Personnel</t>
  </si>
  <si>
    <t>British Protected Person</t>
  </si>
  <si>
    <t>GX</t>
  </si>
  <si>
    <t>GBP</t>
  </si>
  <si>
    <t>ABV</t>
  </si>
  <si>
    <t>Abuja Nnamdi Azikiwe Intl Airport</t>
  </si>
  <si>
    <t>SA-MIL</t>
  </si>
  <si>
    <t>Identity Card type A</t>
  </si>
  <si>
    <t>Travel_Agent_Phone</t>
  </si>
  <si>
    <t>VLML</t>
  </si>
  <si>
    <t>5 DE&amp;S - R&amp;D Establishments (civilians)</t>
  </si>
  <si>
    <t>Z6 - Sports / Exped / AT / Unnoficial Battlefield Tours</t>
  </si>
  <si>
    <t>British Subject</t>
  </si>
  <si>
    <t>GZ</t>
  </si>
  <si>
    <t>GBS</t>
  </si>
  <si>
    <t>ABZ</t>
  </si>
  <si>
    <t>Aberdeen Dyce International Apt</t>
  </si>
  <si>
    <t>ASII</t>
  </si>
  <si>
    <t>SA-CIV</t>
  </si>
  <si>
    <t>Identity Card type C</t>
  </si>
  <si>
    <t>6 DE&amp;S other outstations (civilians)</t>
  </si>
  <si>
    <t>Z7 - Serving members of the Regular and Reserve UK Armed Forces and entitled MOD Civil Servants staff inc Immediate Family / Cadet Forces accompanied by their CFAVs</t>
  </si>
  <si>
    <t>British Dependent Territories Citizen</t>
  </si>
  <si>
    <t>BX</t>
  </si>
  <si>
    <t>BDT</t>
  </si>
  <si>
    <t>ACC</t>
  </si>
  <si>
    <t>Accra Kotoka International Airport</t>
  </si>
  <si>
    <t>AST</t>
  </si>
  <si>
    <t>Identity Card type I</t>
  </si>
  <si>
    <t>7 Navy (service)</t>
  </si>
  <si>
    <t>Z8 -  Foreign Nationals</t>
  </si>
  <si>
    <t>Afghanistan</t>
  </si>
  <si>
    <t>AF</t>
  </si>
  <si>
    <t>AFG</t>
  </si>
  <si>
    <t>ADA</t>
  </si>
  <si>
    <t>Adana Sakirpasa Airport</t>
  </si>
  <si>
    <t>AVM</t>
  </si>
  <si>
    <t>Military Identification</t>
  </si>
  <si>
    <t>8 Army (service)</t>
  </si>
  <si>
    <t>Albania</t>
  </si>
  <si>
    <t>AL</t>
  </si>
  <si>
    <t>ALB</t>
  </si>
  <si>
    <t>ADB</t>
  </si>
  <si>
    <t>Izmir Air Station / Adnan Menderes Apt</t>
  </si>
  <si>
    <t>Adm</t>
  </si>
  <si>
    <t>NEXUS card</t>
  </si>
  <si>
    <t>9 Air Force (service)</t>
  </si>
  <si>
    <t>Algeria</t>
  </si>
  <si>
    <t>DZ</t>
  </si>
  <si>
    <t>DZA</t>
  </si>
  <si>
    <t>ADJ</t>
  </si>
  <si>
    <t>Amman Marka Intl Airport</t>
  </si>
  <si>
    <t>Air Cdre</t>
  </si>
  <si>
    <t>Notice of Action</t>
  </si>
  <si>
    <t>A Central Staff (service)</t>
  </si>
  <si>
    <t>American Samoa</t>
  </si>
  <si>
    <t>AS</t>
  </si>
  <si>
    <t>ASM</t>
  </si>
  <si>
    <t>ADW</t>
  </si>
  <si>
    <t>Joint Base Andrews</t>
  </si>
  <si>
    <t>Bdr</t>
  </si>
  <si>
    <t>Other</t>
  </si>
  <si>
    <t>B DE&amp;S - HQ (service)</t>
  </si>
  <si>
    <t>Andorra</t>
  </si>
  <si>
    <t>AD</t>
  </si>
  <si>
    <t>AND</t>
  </si>
  <si>
    <t>ADX</t>
  </si>
  <si>
    <t>Leuchars Station</t>
  </si>
  <si>
    <t>Brig</t>
  </si>
  <si>
    <t>Porole Letter</t>
  </si>
  <si>
    <t>C DE&amp;S - R&amp;D Establishments (service)</t>
  </si>
  <si>
    <t>Angola</t>
  </si>
  <si>
    <t>AO</t>
  </si>
  <si>
    <t>AGO</t>
  </si>
  <si>
    <t>AEX</t>
  </si>
  <si>
    <t>Alexandria International Apt</t>
  </si>
  <si>
    <t>CPO</t>
  </si>
  <si>
    <t>Passport</t>
  </si>
  <si>
    <t>D DE&amp;S - other outstations (service)</t>
  </si>
  <si>
    <t>Anguilla</t>
  </si>
  <si>
    <t>AI</t>
  </si>
  <si>
    <t>AIA</t>
  </si>
  <si>
    <t>AEY</t>
  </si>
  <si>
    <t>Akureyri Airport</t>
  </si>
  <si>
    <t>CSgt</t>
  </si>
  <si>
    <t>Passport Card</t>
  </si>
  <si>
    <t>E MOD Police</t>
  </si>
  <si>
    <t>Antarctica</t>
  </si>
  <si>
    <t>AQ</t>
  </si>
  <si>
    <t>ATA</t>
  </si>
  <si>
    <t>AFW</t>
  </si>
  <si>
    <t>Dallas/Fort Worth Alliance Apt</t>
  </si>
  <si>
    <t>CT</t>
  </si>
  <si>
    <t>Pilot License</t>
  </si>
  <si>
    <t>F Suspense Accounts</t>
  </si>
  <si>
    <t>Antigua and Barbuda</t>
  </si>
  <si>
    <t>AG</t>
  </si>
  <si>
    <t>ATG</t>
  </si>
  <si>
    <t>AIS</t>
  </si>
  <si>
    <t>Arorae Airport</t>
  </si>
  <si>
    <t>Capt</t>
  </si>
  <si>
    <t>Re-entry Permit</t>
  </si>
  <si>
    <t>G Dockyards</t>
  </si>
  <si>
    <t>Argentina</t>
  </si>
  <si>
    <t>ARG</t>
  </si>
  <si>
    <t>AKD</t>
  </si>
  <si>
    <t>Akola Airport</t>
  </si>
  <si>
    <t>Capt RN</t>
  </si>
  <si>
    <t>Refugee Travel Document</t>
  </si>
  <si>
    <t>H PAGs (AFD use only)</t>
  </si>
  <si>
    <t>Armenia</t>
  </si>
  <si>
    <t>ARM</t>
  </si>
  <si>
    <t>AKH</t>
  </si>
  <si>
    <t>Al Kharj Prince Sultan Air Base</t>
  </si>
  <si>
    <t>Cdr</t>
  </si>
  <si>
    <t>SENTRI card</t>
  </si>
  <si>
    <t>J Civilians (AFD use only)</t>
  </si>
  <si>
    <t>Aruba</t>
  </si>
  <si>
    <t>AW</t>
  </si>
  <si>
    <t>ABW</t>
  </si>
  <si>
    <t>LCRA RAF Akrotiri</t>
  </si>
  <si>
    <t>Cdre</t>
  </si>
  <si>
    <t>Transportation Letter</t>
  </si>
  <si>
    <t>Australia</t>
  </si>
  <si>
    <t>AU</t>
  </si>
  <si>
    <t>AUS</t>
  </si>
  <si>
    <t>AKY</t>
  </si>
  <si>
    <t>Sittwe Airport</t>
  </si>
  <si>
    <t>Cfn</t>
  </si>
  <si>
    <t>U.S Naturalization Certificate</t>
  </si>
  <si>
    <t>Austria</t>
  </si>
  <si>
    <t>AT</t>
  </si>
  <si>
    <t>AUT</t>
  </si>
  <si>
    <t>ALA</t>
  </si>
  <si>
    <t>Almaty International Airport</t>
  </si>
  <si>
    <t>Civ Serv AA</t>
  </si>
  <si>
    <t>Azerbaijan</t>
  </si>
  <si>
    <t>AZ</t>
  </si>
  <si>
    <t>AZE</t>
  </si>
  <si>
    <t>ALG</t>
  </si>
  <si>
    <t>Algiers Houari Boumediene</t>
  </si>
  <si>
    <t>Civ Serv AO</t>
  </si>
  <si>
    <t>Bahamas</t>
  </si>
  <si>
    <t>BS</t>
  </si>
  <si>
    <t>BHS</t>
  </si>
  <si>
    <t>AMB</t>
  </si>
  <si>
    <t>Ambilobe Airport</t>
  </si>
  <si>
    <t>Civ Serv EO</t>
  </si>
  <si>
    <t>Bahrain</t>
  </si>
  <si>
    <t>BH</t>
  </si>
  <si>
    <t>BHR</t>
  </si>
  <si>
    <t>ANC</t>
  </si>
  <si>
    <t>Anchorage International Apt</t>
  </si>
  <si>
    <t>Civ Serv GVI</t>
  </si>
  <si>
    <t>Bangladesh</t>
  </si>
  <si>
    <t>BD</t>
  </si>
  <si>
    <t>BGD</t>
  </si>
  <si>
    <t>ANU</t>
  </si>
  <si>
    <t>Antigua VC Bird International Airport</t>
  </si>
  <si>
    <t>Civ Serv GVII</t>
  </si>
  <si>
    <t>Barbados</t>
  </si>
  <si>
    <t>BB</t>
  </si>
  <si>
    <t>BRB</t>
  </si>
  <si>
    <t>AOK</t>
  </si>
  <si>
    <t>Karpathos Island National Airport</t>
  </si>
  <si>
    <t>Civ Serv HEO</t>
  </si>
  <si>
    <t>Belarus</t>
  </si>
  <si>
    <t>BY</t>
  </si>
  <si>
    <t>BLR</t>
  </si>
  <si>
    <t>AQJ</t>
  </si>
  <si>
    <t>King Hussein International Airport</t>
  </si>
  <si>
    <t>Civ Serv SEO</t>
  </si>
  <si>
    <t>Belgium</t>
  </si>
  <si>
    <t>BE</t>
  </si>
  <si>
    <t>BEL</t>
  </si>
  <si>
    <t>ARN</t>
  </si>
  <si>
    <t>Stockholm Arlanda Apt</t>
  </si>
  <si>
    <t>Col</t>
  </si>
  <si>
    <t>Belize</t>
  </si>
  <si>
    <t>BZ</t>
  </si>
  <si>
    <t>BLZ</t>
  </si>
  <si>
    <t>Cpl</t>
  </si>
  <si>
    <t>Benin</t>
  </si>
  <si>
    <t>BJ</t>
  </si>
  <si>
    <t>BEN</t>
  </si>
  <si>
    <t>ASR</t>
  </si>
  <si>
    <t>Kayseri Erkilet International Airport</t>
  </si>
  <si>
    <t>CplH</t>
  </si>
  <si>
    <t>Bermuda</t>
  </si>
  <si>
    <t>BM</t>
  </si>
  <si>
    <t>BMU</t>
  </si>
  <si>
    <t>ATH</t>
  </si>
  <si>
    <t>Athens Intl Apt Eleftherios Venizelos</t>
  </si>
  <si>
    <t>DMjr</t>
  </si>
  <si>
    <t>Bhutan</t>
  </si>
  <si>
    <t>BT</t>
  </si>
  <si>
    <t>BTN</t>
  </si>
  <si>
    <t>Austin-Bergstrom International Apt</t>
  </si>
  <si>
    <t>Dr.</t>
  </si>
  <si>
    <t>Bolivia</t>
  </si>
  <si>
    <t>BO</t>
  </si>
  <si>
    <t>BOL</t>
  </si>
  <si>
    <t>AVB</t>
  </si>
  <si>
    <t>Aviano Air Base</t>
  </si>
  <si>
    <t>Duchess</t>
  </si>
  <si>
    <t>Bonaire, St Eustatius &amp; Saba</t>
  </si>
  <si>
    <t>BQ</t>
  </si>
  <si>
    <t>BES</t>
  </si>
  <si>
    <t>AWK</t>
  </si>
  <si>
    <t>Wake Island Airfield</t>
  </si>
  <si>
    <t>Duke</t>
  </si>
  <si>
    <t>Bosnia and Herzegovina</t>
  </si>
  <si>
    <t>BA</t>
  </si>
  <si>
    <t>BIH</t>
  </si>
  <si>
    <t>AYT</t>
  </si>
  <si>
    <t>Antalya Airport</t>
  </si>
  <si>
    <t>FSgt</t>
  </si>
  <si>
    <t>Botswana</t>
  </si>
  <si>
    <t>BW</t>
  </si>
  <si>
    <t>BWA</t>
  </si>
  <si>
    <t>AZQ</t>
  </si>
  <si>
    <t>OJMS Shaheed Muwaffaq Salti Air Base</t>
  </si>
  <si>
    <t>FSgt ACr</t>
  </si>
  <si>
    <t>Bouvet Island</t>
  </si>
  <si>
    <t>BV</t>
  </si>
  <si>
    <t>BVT</t>
  </si>
  <si>
    <t>BAH</t>
  </si>
  <si>
    <t>Bahrain International Airport</t>
  </si>
  <si>
    <t>Fg Off</t>
  </si>
  <si>
    <t>Brazil</t>
  </si>
  <si>
    <t>BR</t>
  </si>
  <si>
    <t>BRA</t>
  </si>
  <si>
    <t>BDA</t>
  </si>
  <si>
    <t>Bermuda L.F Wade International</t>
  </si>
  <si>
    <t>Flt Lt</t>
  </si>
  <si>
    <t>British Indian Ocean Territory</t>
  </si>
  <si>
    <t>IO</t>
  </si>
  <si>
    <t>IOT</t>
  </si>
  <si>
    <t>BDS</t>
  </si>
  <si>
    <t>Brindisi Airport</t>
  </si>
  <si>
    <t>Fus</t>
  </si>
  <si>
    <t>Brunei Darussalam</t>
  </si>
  <si>
    <t>BN</t>
  </si>
  <si>
    <t>BRN</t>
  </si>
  <si>
    <t>BDU</t>
  </si>
  <si>
    <t>Bardufoss Airport</t>
  </si>
  <si>
    <t>Gdsm</t>
  </si>
  <si>
    <t>Bulgaria</t>
  </si>
  <si>
    <t>BG</t>
  </si>
  <si>
    <t>BGR</t>
  </si>
  <si>
    <t>BEB</t>
  </si>
  <si>
    <t>Benbecula Airport</t>
  </si>
  <si>
    <t>Gen</t>
  </si>
  <si>
    <t>Burkina Faso</t>
  </si>
  <si>
    <t>BF</t>
  </si>
  <si>
    <t>BFA</t>
  </si>
  <si>
    <t>BEX</t>
  </si>
  <si>
    <t>RAF Benson</t>
  </si>
  <si>
    <t>Gnr</t>
  </si>
  <si>
    <t>Burundi</t>
  </si>
  <si>
    <t>BI</t>
  </si>
  <si>
    <t>BDI</t>
  </si>
  <si>
    <t>BEY</t>
  </si>
  <si>
    <t>Beirut Rafic Hairi International Apt</t>
  </si>
  <si>
    <t>Gov</t>
  </si>
  <si>
    <t>Cabo Verde</t>
  </si>
  <si>
    <t>CV</t>
  </si>
  <si>
    <t>CPV</t>
  </si>
  <si>
    <t>BFS</t>
  </si>
  <si>
    <t>Belfast International Airport</t>
  </si>
  <si>
    <t>Gp Capt</t>
  </si>
  <si>
    <t>Cambodia</t>
  </si>
  <si>
    <t>KH</t>
  </si>
  <si>
    <t>KHM</t>
  </si>
  <si>
    <t>BGI</t>
  </si>
  <si>
    <t>Barbados Grantley Adams Intl Airport</t>
  </si>
  <si>
    <t>II Lt</t>
  </si>
  <si>
    <t>Cameroon</t>
  </si>
  <si>
    <t>CM</t>
  </si>
  <si>
    <t>CMR</t>
  </si>
  <si>
    <t>BGO</t>
  </si>
  <si>
    <t>Bergen Flesland Airport</t>
  </si>
  <si>
    <t>Kgn</t>
  </si>
  <si>
    <t>Canada</t>
  </si>
  <si>
    <t>CA</t>
  </si>
  <si>
    <t>CAN</t>
  </si>
  <si>
    <t>Bangor International Airport</t>
  </si>
  <si>
    <t>LBdr</t>
  </si>
  <si>
    <t>Cayman Islands</t>
  </si>
  <si>
    <t>KY</t>
  </si>
  <si>
    <t>CYM</t>
  </si>
  <si>
    <t>BGW</t>
  </si>
  <si>
    <t>Baghdad International Airport</t>
  </si>
  <si>
    <t>LCpl</t>
  </si>
  <si>
    <t>Central African Republic</t>
  </si>
  <si>
    <t>CF</t>
  </si>
  <si>
    <t>CAF</t>
  </si>
  <si>
    <t>BHM</t>
  </si>
  <si>
    <t>Birmingham Shuttlesworth Intl</t>
  </si>
  <si>
    <t>LCplH</t>
  </si>
  <si>
    <t>Chad</t>
  </si>
  <si>
    <t>TD</t>
  </si>
  <si>
    <t>TCD</t>
  </si>
  <si>
    <t>BHX</t>
  </si>
  <si>
    <t>Birmingham Airport</t>
  </si>
  <si>
    <t>LH</t>
  </si>
  <si>
    <t>Chile</t>
  </si>
  <si>
    <t>CL</t>
  </si>
  <si>
    <t>CHL</t>
  </si>
  <si>
    <t>BIF</t>
  </si>
  <si>
    <t>El Paso Biggs AAF</t>
  </si>
  <si>
    <t>LR</t>
  </si>
  <si>
    <t>China</t>
  </si>
  <si>
    <t>CN</t>
  </si>
  <si>
    <t>CHN</t>
  </si>
  <si>
    <t>BIX</t>
  </si>
  <si>
    <t>Keesler Air Force Base</t>
  </si>
  <si>
    <t>LSgt</t>
  </si>
  <si>
    <t>Christmas Island</t>
  </si>
  <si>
    <t>CX</t>
  </si>
  <si>
    <t>CXR</t>
  </si>
  <si>
    <t>BKO</t>
  </si>
  <si>
    <t>Modibo Keita International Airport</t>
  </si>
  <si>
    <t>Lady</t>
  </si>
  <si>
    <t>Cocos (Keeling) Islands</t>
  </si>
  <si>
    <t>CC</t>
  </si>
  <si>
    <t>CCK</t>
  </si>
  <si>
    <t>BLH</t>
  </si>
  <si>
    <t>Blythe Airport</t>
  </si>
  <si>
    <t>Lord</t>
  </si>
  <si>
    <t>Colombia</t>
  </si>
  <si>
    <t>CO</t>
  </si>
  <si>
    <t>COL</t>
  </si>
  <si>
    <t>BLL</t>
  </si>
  <si>
    <t>Billund Airport</t>
  </si>
  <si>
    <t>Lt</t>
  </si>
  <si>
    <t>Comoros</t>
  </si>
  <si>
    <t>KM</t>
  </si>
  <si>
    <t>COM</t>
  </si>
  <si>
    <t>BLV</t>
  </si>
  <si>
    <t>Scott Air Force Base</t>
  </si>
  <si>
    <t>Lt Cdr</t>
  </si>
  <si>
    <t>Congo, Democratic Republic</t>
  </si>
  <si>
    <t>CD</t>
  </si>
  <si>
    <t>COD</t>
  </si>
  <si>
    <t>BNA</t>
  </si>
  <si>
    <t>Nashville International Airport</t>
  </si>
  <si>
    <t>Lt Col</t>
  </si>
  <si>
    <t>Congo, the</t>
  </si>
  <si>
    <t>CG</t>
  </si>
  <si>
    <t>COG</t>
  </si>
  <si>
    <t>BOD</t>
  </si>
  <si>
    <t>Bordeaux Merignac Apt</t>
  </si>
  <si>
    <t>Lt Gen</t>
  </si>
  <si>
    <t>Cook Islands</t>
  </si>
  <si>
    <t>CK</t>
  </si>
  <si>
    <t>COK</t>
  </si>
  <si>
    <t>BOG</t>
  </si>
  <si>
    <t>Bogota El Dorado International Airport</t>
  </si>
  <si>
    <t>MACr</t>
  </si>
  <si>
    <t>Costa Rica</t>
  </si>
  <si>
    <t>CR</t>
  </si>
  <si>
    <t>CRI</t>
  </si>
  <si>
    <t>BOH</t>
  </si>
  <si>
    <t>Bournemouth Airport</t>
  </si>
  <si>
    <t>Maj</t>
  </si>
  <si>
    <t>Croatia</t>
  </si>
  <si>
    <t>HR</t>
  </si>
  <si>
    <t>HRV</t>
  </si>
  <si>
    <t>BOI</t>
  </si>
  <si>
    <t>Boise Airport</t>
  </si>
  <si>
    <t>Maj Gen</t>
  </si>
  <si>
    <t>Cuba</t>
  </si>
  <si>
    <t>CU</t>
  </si>
  <si>
    <t>CUB</t>
  </si>
  <si>
    <t>BOM</t>
  </si>
  <si>
    <t>Mumbai Chhatrapati Shivaji Maharaj Intl</t>
  </si>
  <si>
    <t>Mid</t>
  </si>
  <si>
    <t>Curaçao</t>
  </si>
  <si>
    <t>CW</t>
  </si>
  <si>
    <t>CUW</t>
  </si>
  <si>
    <t>BOO</t>
  </si>
  <si>
    <t>Bodo Airport</t>
  </si>
  <si>
    <t>Miss</t>
  </si>
  <si>
    <t>Cyprus</t>
  </si>
  <si>
    <t>CY</t>
  </si>
  <si>
    <t>CYP</t>
  </si>
  <si>
    <t>BRI</t>
  </si>
  <si>
    <t>Bari Karol Wojtyla Airport</t>
  </si>
  <si>
    <t>Mne</t>
  </si>
  <si>
    <t>Czechia</t>
  </si>
  <si>
    <t>CZ</t>
  </si>
  <si>
    <t>CZE</t>
  </si>
  <si>
    <t>BRU</t>
  </si>
  <si>
    <t>Brussels Airport</t>
  </si>
  <si>
    <t>Mr.</t>
  </si>
  <si>
    <t>Côte d'Ivoire</t>
  </si>
  <si>
    <t>CI</t>
  </si>
  <si>
    <t>CIV</t>
  </si>
  <si>
    <t>BSR</t>
  </si>
  <si>
    <t>Basra International Airport</t>
  </si>
  <si>
    <t>Mrs.</t>
  </si>
  <si>
    <t>Denmark</t>
  </si>
  <si>
    <t>DK</t>
  </si>
  <si>
    <t>DNK</t>
  </si>
  <si>
    <t>BUD</t>
  </si>
  <si>
    <t>Budapest Ferenc Liszt Intl Airport</t>
  </si>
  <si>
    <t>Ms.</t>
  </si>
  <si>
    <t>Djibouti</t>
  </si>
  <si>
    <t>DJ</t>
  </si>
  <si>
    <t>DJI</t>
  </si>
  <si>
    <t>BWH</t>
  </si>
  <si>
    <t>RMAF Butterworth Air Base</t>
  </si>
  <si>
    <t>Mstr</t>
  </si>
  <si>
    <t>Dominica</t>
  </si>
  <si>
    <t>DM</t>
  </si>
  <si>
    <t>DMA</t>
  </si>
  <si>
    <t>BWN</t>
  </si>
  <si>
    <t>Brunei International Airport</t>
  </si>
  <si>
    <t>OCdt</t>
  </si>
  <si>
    <t>Dominican Republic</t>
  </si>
  <si>
    <t>DO</t>
  </si>
  <si>
    <t>DOM</t>
  </si>
  <si>
    <t>BYJ</t>
  </si>
  <si>
    <t>Beja Airport</t>
  </si>
  <si>
    <t>PO</t>
  </si>
  <si>
    <t>Ecuador</t>
  </si>
  <si>
    <t>EC</t>
  </si>
  <si>
    <t>ECU</t>
  </si>
  <si>
    <t>BZE</t>
  </si>
  <si>
    <t>Belize City Goldson Intl Airport</t>
  </si>
  <si>
    <t>PUS</t>
  </si>
  <si>
    <t>Egypt</t>
  </si>
  <si>
    <t>EG</t>
  </si>
  <si>
    <t>EGY</t>
  </si>
  <si>
    <t>Plt Off</t>
  </si>
  <si>
    <t>El Salvador</t>
  </si>
  <si>
    <t>SV</t>
  </si>
  <si>
    <t>SLV</t>
  </si>
  <si>
    <t>CAG</t>
  </si>
  <si>
    <t>Cagliari Elmas Airport</t>
  </si>
  <si>
    <t>Pte</t>
  </si>
  <si>
    <t>Equatorial Guinea</t>
  </si>
  <si>
    <t>GQ</t>
  </si>
  <si>
    <t>GNQ</t>
  </si>
  <si>
    <t>CAI</t>
  </si>
  <si>
    <t>Cairo International Airport</t>
  </si>
  <si>
    <t>R Adm</t>
  </si>
  <si>
    <t>Eritrea</t>
  </si>
  <si>
    <t>ER</t>
  </si>
  <si>
    <t>ERI</t>
  </si>
  <si>
    <t>CCP</t>
  </si>
  <si>
    <t>Concepcion Carriel Sur Intl Airport</t>
  </si>
  <si>
    <t>Rev</t>
  </si>
  <si>
    <t>Estonia</t>
  </si>
  <si>
    <t>EE</t>
  </si>
  <si>
    <t>EST</t>
  </si>
  <si>
    <t>CCU</t>
  </si>
  <si>
    <t>Kolkata Netaji Subhas Chandra Bose Intl</t>
  </si>
  <si>
    <t>Rfn</t>
  </si>
  <si>
    <t>Eswatini</t>
  </si>
  <si>
    <t>SZ</t>
  </si>
  <si>
    <t>SWZ</t>
  </si>
  <si>
    <t>CEB</t>
  </si>
  <si>
    <t>Mactan-Cebu International Airport</t>
  </si>
  <si>
    <t>Rt Hon</t>
  </si>
  <si>
    <t>Ethiopia</t>
  </si>
  <si>
    <t>ET</t>
  </si>
  <si>
    <t>ETH</t>
  </si>
  <si>
    <t>CEF</t>
  </si>
  <si>
    <t>Westover Metro Apt / Westover Airbase</t>
  </si>
  <si>
    <t>SCSI</t>
  </si>
  <si>
    <t>Falkland Islands</t>
  </si>
  <si>
    <t>FK</t>
  </si>
  <si>
    <t>FLK</t>
  </si>
  <si>
    <t>CHC</t>
  </si>
  <si>
    <t>Christchurch Airport</t>
  </si>
  <si>
    <t>SCSII</t>
  </si>
  <si>
    <t>Faroe Islands</t>
  </si>
  <si>
    <t>FO</t>
  </si>
  <si>
    <t>FRO</t>
  </si>
  <si>
    <t>CHQ</t>
  </si>
  <si>
    <t>Chania Int Airport Daskalogiannis</t>
  </si>
  <si>
    <t>SCSIII</t>
  </si>
  <si>
    <t>Fiji</t>
  </si>
  <si>
    <t>FJ</t>
  </si>
  <si>
    <t>FJI</t>
  </si>
  <si>
    <t>CHS</t>
  </si>
  <si>
    <t>Charleston Intl Airport / Airbase</t>
  </si>
  <si>
    <t>SCpl</t>
  </si>
  <si>
    <t>Finland</t>
  </si>
  <si>
    <t>FI</t>
  </si>
  <si>
    <t>FIN</t>
  </si>
  <si>
    <t>CIA</t>
  </si>
  <si>
    <t>Rome Ciampino Apt</t>
  </si>
  <si>
    <t>SSgt</t>
  </si>
  <si>
    <t>France</t>
  </si>
  <si>
    <t>FR</t>
  </si>
  <si>
    <t>FRA</t>
  </si>
  <si>
    <t>CLT</t>
  </si>
  <si>
    <t>Charlotte Douglas International Airport</t>
  </si>
  <si>
    <t>Sgt</t>
  </si>
  <si>
    <t>French Guiana</t>
  </si>
  <si>
    <t>GF</t>
  </si>
  <si>
    <t>GUF</t>
  </si>
  <si>
    <t>CMB</t>
  </si>
  <si>
    <t>Bandaranaike International Airport</t>
  </si>
  <si>
    <t>Sgt ACr</t>
  </si>
  <si>
    <t>French Polynesia</t>
  </si>
  <si>
    <t>PF</t>
  </si>
  <si>
    <t>PYF</t>
  </si>
  <si>
    <t>Colmar - Houssen Airport</t>
  </si>
  <si>
    <t>Sig</t>
  </si>
  <si>
    <t>French Southern Territories</t>
  </si>
  <si>
    <t>TF</t>
  </si>
  <si>
    <t>ATF</t>
  </si>
  <si>
    <t>CND</t>
  </si>
  <si>
    <t>Constanta Mihail Kogalniceanu Intl Apt</t>
  </si>
  <si>
    <t>Spr</t>
  </si>
  <si>
    <t>Gabon</t>
  </si>
  <si>
    <t>GA</t>
  </si>
  <si>
    <t>GAB</t>
  </si>
  <si>
    <t>CNS</t>
  </si>
  <si>
    <t>Cairns Airport</t>
  </si>
  <si>
    <t>Sqn Ldr</t>
  </si>
  <si>
    <t>Gambia</t>
  </si>
  <si>
    <t>GM</t>
  </si>
  <si>
    <t>GMB</t>
  </si>
  <si>
    <t>COF</t>
  </si>
  <si>
    <t>Patrick Space Force Base</t>
  </si>
  <si>
    <t>Sub Lt</t>
  </si>
  <si>
    <t>Georgia</t>
  </si>
  <si>
    <t>GE</t>
  </si>
  <si>
    <t>GEO</t>
  </si>
  <si>
    <t>Cochin International Airport</t>
  </si>
  <si>
    <t>Tpr</t>
  </si>
  <si>
    <t>Germany</t>
  </si>
  <si>
    <t>DE</t>
  </si>
  <si>
    <t>DEU</t>
  </si>
  <si>
    <t>COS</t>
  </si>
  <si>
    <t>Colorado Springs Peterson Field</t>
  </si>
  <si>
    <t>V Adm</t>
  </si>
  <si>
    <t>Ghana</t>
  </si>
  <si>
    <t>GH</t>
  </si>
  <si>
    <t>GHA</t>
  </si>
  <si>
    <t>CPH</t>
  </si>
  <si>
    <t>Copenhagen Kastrup Airport</t>
  </si>
  <si>
    <t>WO</t>
  </si>
  <si>
    <t>Gibraltar</t>
  </si>
  <si>
    <t>GI</t>
  </si>
  <si>
    <t>GIB</t>
  </si>
  <si>
    <t>CRW</t>
  </si>
  <si>
    <t>Charleston Yeager Airport West Virginia</t>
  </si>
  <si>
    <t>WOI</t>
  </si>
  <si>
    <t>Greece</t>
  </si>
  <si>
    <t>GR</t>
  </si>
  <si>
    <t>GRC</t>
  </si>
  <si>
    <t>CTA</t>
  </si>
  <si>
    <t>Catania-Fontanarossa Airport</t>
  </si>
  <si>
    <t>WOII</t>
  </si>
  <si>
    <t>Greenland</t>
  </si>
  <si>
    <t>GL</t>
  </si>
  <si>
    <t>GRL</t>
  </si>
  <si>
    <t>CTG</t>
  </si>
  <si>
    <t>Cartagena Rafael Nunez Intl Airport</t>
  </si>
  <si>
    <t>Wg Cdr</t>
  </si>
  <si>
    <t>Grenada</t>
  </si>
  <si>
    <t>GD</t>
  </si>
  <si>
    <t>GRD</t>
  </si>
  <si>
    <t>CTI</t>
  </si>
  <si>
    <t>Cuito Cuanavale Airport</t>
  </si>
  <si>
    <t>Guadeloupe</t>
  </si>
  <si>
    <t>GP</t>
  </si>
  <si>
    <t>GLP</t>
  </si>
  <si>
    <t>CUR</t>
  </si>
  <si>
    <t>Curaco Airport</t>
  </si>
  <si>
    <t>Guam</t>
  </si>
  <si>
    <t>GU</t>
  </si>
  <si>
    <t>GUM</t>
  </si>
  <si>
    <t>CWL</t>
  </si>
  <si>
    <t>Cardiff Airport</t>
  </si>
  <si>
    <t>Guatemala</t>
  </si>
  <si>
    <t>GT</t>
  </si>
  <si>
    <t>GTM</t>
  </si>
  <si>
    <t>DCI</t>
  </si>
  <si>
    <t>Decimomannu Air Base</t>
  </si>
  <si>
    <t>Guernsey</t>
  </si>
  <si>
    <t>GG</t>
  </si>
  <si>
    <t>GGY</t>
  </si>
  <si>
    <t>DEA</t>
  </si>
  <si>
    <t>Dera Ghazi Khan International Airport</t>
  </si>
  <si>
    <t>Guinea</t>
  </si>
  <si>
    <t>GN</t>
  </si>
  <si>
    <t>GIN</t>
  </si>
  <si>
    <t>DEL</t>
  </si>
  <si>
    <t>Delhi Indira Gandhi Intl Airport</t>
  </si>
  <si>
    <t>Guinea-Bissau</t>
  </si>
  <si>
    <t>GW</t>
  </si>
  <si>
    <t>GNB</t>
  </si>
  <si>
    <t>DEN</t>
  </si>
  <si>
    <t>Denver International Airport</t>
  </si>
  <si>
    <t>Guyana</t>
  </si>
  <si>
    <t>GY</t>
  </si>
  <si>
    <t>GUY</t>
  </si>
  <si>
    <t>DHA</t>
  </si>
  <si>
    <t>Dhahran King Abdulaziz Air Base</t>
  </si>
  <si>
    <t>Haiti</t>
  </si>
  <si>
    <t>HT</t>
  </si>
  <si>
    <t>HTI</t>
  </si>
  <si>
    <t>DHF</t>
  </si>
  <si>
    <t>Al Dhafra Air Base</t>
  </si>
  <si>
    <t>Heard Island and McDonald Islands</t>
  </si>
  <si>
    <t>HM</t>
  </si>
  <si>
    <t>HMD</t>
  </si>
  <si>
    <t>DIA</t>
  </si>
  <si>
    <t>Doha International Airport</t>
  </si>
  <si>
    <t>Holy See</t>
  </si>
  <si>
    <t>VA</t>
  </si>
  <si>
    <t>VAT</t>
  </si>
  <si>
    <t>DKR</t>
  </si>
  <si>
    <t>Dakar Leopold Sedar Senghor Intl Apt</t>
  </si>
  <si>
    <t>Honduras</t>
  </si>
  <si>
    <t>HN</t>
  </si>
  <si>
    <t>HND</t>
  </si>
  <si>
    <t>Davis Monthan Air Force Base</t>
  </si>
  <si>
    <t>Hong Kong</t>
  </si>
  <si>
    <t>HK</t>
  </si>
  <si>
    <t>HKG</t>
  </si>
  <si>
    <t>DNA</t>
  </si>
  <si>
    <t>Okinawa Kadena AB</t>
  </si>
  <si>
    <t>Hungary</t>
  </si>
  <si>
    <t>HU</t>
  </si>
  <si>
    <t>HUN</t>
  </si>
  <si>
    <t>DOH</t>
  </si>
  <si>
    <t>Hamad International Airport</t>
  </si>
  <si>
    <t>Iceland</t>
  </si>
  <si>
    <t>IS</t>
  </si>
  <si>
    <t>ISL</t>
  </si>
  <si>
    <t>DOV</t>
  </si>
  <si>
    <t>Dover Air Force Base</t>
  </si>
  <si>
    <t>India</t>
  </si>
  <si>
    <t>IN</t>
  </si>
  <si>
    <t>IND</t>
  </si>
  <si>
    <t>DQM</t>
  </si>
  <si>
    <t>Duqm International Airport</t>
  </si>
  <si>
    <t>Indonesia</t>
  </si>
  <si>
    <t>ID</t>
  </si>
  <si>
    <t>IDN</t>
  </si>
  <si>
    <t>DRW</t>
  </si>
  <si>
    <t>Darwin Intl Apt / RAAF Base Darwin</t>
  </si>
  <si>
    <t>Iran (IR of)</t>
  </si>
  <si>
    <t>IR</t>
  </si>
  <si>
    <t>IRN</t>
  </si>
  <si>
    <t>DSS</t>
  </si>
  <si>
    <t>Blaise Diagne International Airport</t>
  </si>
  <si>
    <t>Iraq</t>
  </si>
  <si>
    <t>IQ</t>
  </si>
  <si>
    <t>IRQ</t>
  </si>
  <si>
    <t>DTW</t>
  </si>
  <si>
    <t>Detroit Metropolitan Wayne County Apt</t>
  </si>
  <si>
    <t>Ireland</t>
  </si>
  <si>
    <t>IE</t>
  </si>
  <si>
    <t>IRL</t>
  </si>
  <si>
    <t>DUI</t>
  </si>
  <si>
    <t>Dukhan / Tamim Airbase</t>
  </si>
  <si>
    <t>Isle of Man</t>
  </si>
  <si>
    <t>IM</t>
  </si>
  <si>
    <t>IMN</t>
  </si>
  <si>
    <t>DWC</t>
  </si>
  <si>
    <t>Dubai Al Maktoum International Airport</t>
  </si>
  <si>
    <t>Israel</t>
  </si>
  <si>
    <t>IL</t>
  </si>
  <si>
    <t>ISR</t>
  </si>
  <si>
    <t>DXB</t>
  </si>
  <si>
    <t>Dubai International Airport</t>
  </si>
  <si>
    <t>Italy</t>
  </si>
  <si>
    <t>IT</t>
  </si>
  <si>
    <t>ITA</t>
  </si>
  <si>
    <t>EBB</t>
  </si>
  <si>
    <t>Entebbe International Airport</t>
  </si>
  <si>
    <t>Jamaica</t>
  </si>
  <si>
    <t>JM</t>
  </si>
  <si>
    <t>JAM</t>
  </si>
  <si>
    <t>EBL</t>
  </si>
  <si>
    <t>Erbil International Airport</t>
  </si>
  <si>
    <t>Japan</t>
  </si>
  <si>
    <t>JP</t>
  </si>
  <si>
    <t>JPN</t>
  </si>
  <si>
    <t>EDF</t>
  </si>
  <si>
    <t>Anchorage Elmendorf AFB</t>
  </si>
  <si>
    <t>Jersey</t>
  </si>
  <si>
    <t>JE</t>
  </si>
  <si>
    <t>JEY</t>
  </si>
  <si>
    <t>EDI</t>
  </si>
  <si>
    <t>Edinburgh Airport</t>
  </si>
  <si>
    <t>Jordan</t>
  </si>
  <si>
    <t>JO</t>
  </si>
  <si>
    <t>JOR</t>
  </si>
  <si>
    <t>EDW</t>
  </si>
  <si>
    <t>Edwards Air Force Base</t>
  </si>
  <si>
    <t>Kazakhstan</t>
  </si>
  <si>
    <t>KZ</t>
  </si>
  <si>
    <t>KAZ</t>
  </si>
  <si>
    <t>EES</t>
  </si>
  <si>
    <t>Berenice Airbase / Berenice Intl Apt</t>
  </si>
  <si>
    <t>Kenya</t>
  </si>
  <si>
    <t>KE</t>
  </si>
  <si>
    <t>KEN</t>
  </si>
  <si>
    <t>EIL</t>
  </si>
  <si>
    <t>Fairbanks Eielson Air Force Base</t>
  </si>
  <si>
    <t>Kiribati</t>
  </si>
  <si>
    <t>KI</t>
  </si>
  <si>
    <t>KIR</t>
  </si>
  <si>
    <t>EIN</t>
  </si>
  <si>
    <t>Eindhoven Airport</t>
  </si>
  <si>
    <t>Korea (the DPR of)</t>
  </si>
  <si>
    <t>KP</t>
  </si>
  <si>
    <t>PRK</t>
  </si>
  <si>
    <t>EIS</t>
  </si>
  <si>
    <t>Beef Island Terrance B Lettsome Intl Ap</t>
  </si>
  <si>
    <t>Korea (the Republic of)</t>
  </si>
  <si>
    <t>KR</t>
  </si>
  <si>
    <t>KOR</t>
  </si>
  <si>
    <t>EMA</t>
  </si>
  <si>
    <t>Nottingham East Midlands Airport</t>
  </si>
  <si>
    <t>Kuwait</t>
  </si>
  <si>
    <t>KW</t>
  </si>
  <si>
    <t>KWT</t>
  </si>
  <si>
    <t>EPM</t>
  </si>
  <si>
    <t>EPMM Minsk Mazowieki XXIII Air Base</t>
  </si>
  <si>
    <t>Kyrgyzstan</t>
  </si>
  <si>
    <t>KG</t>
  </si>
  <si>
    <t>KGZ</t>
  </si>
  <si>
    <t>EPP</t>
  </si>
  <si>
    <t>EPPW Powidz Thirty-Third Air Base</t>
  </si>
  <si>
    <t>Lao PDR (the)</t>
  </si>
  <si>
    <t>LA</t>
  </si>
  <si>
    <t>LAO</t>
  </si>
  <si>
    <t>ESB</t>
  </si>
  <si>
    <t>Ankara Esenboga Airport</t>
  </si>
  <si>
    <t>Latvia</t>
  </si>
  <si>
    <t>LV</t>
  </si>
  <si>
    <t>LVA</t>
  </si>
  <si>
    <t>ESH</t>
  </si>
  <si>
    <t>Brighton City Shoreham Airport</t>
  </si>
  <si>
    <t>Lebanon</t>
  </si>
  <si>
    <t>LB</t>
  </si>
  <si>
    <t>LBN</t>
  </si>
  <si>
    <t>ETM</t>
  </si>
  <si>
    <t>Eilat Ramon International Airport</t>
  </si>
  <si>
    <t>Lesotho</t>
  </si>
  <si>
    <t>LS</t>
  </si>
  <si>
    <t>LSO</t>
  </si>
  <si>
    <t>EVE</t>
  </si>
  <si>
    <t>Harstad Narvik Apt / Evenes Air Station</t>
  </si>
  <si>
    <t>Liberia</t>
  </si>
  <si>
    <t>LBR</t>
  </si>
  <si>
    <t>EVX</t>
  </si>
  <si>
    <t>Evreux-Fauville Air Base</t>
  </si>
  <si>
    <t>Libya</t>
  </si>
  <si>
    <t>LY</t>
  </si>
  <si>
    <t>LBY</t>
  </si>
  <si>
    <t>EXT</t>
  </si>
  <si>
    <t>Exeter Airport</t>
  </si>
  <si>
    <t>Liechtenstein</t>
  </si>
  <si>
    <t>LI</t>
  </si>
  <si>
    <t>LIE</t>
  </si>
  <si>
    <t>FAO</t>
  </si>
  <si>
    <t>Faro International Airport</t>
  </si>
  <si>
    <t>Lithuania</t>
  </si>
  <si>
    <t>LT</t>
  </si>
  <si>
    <t>LTU</t>
  </si>
  <si>
    <t>FDF</t>
  </si>
  <si>
    <t>Martinique Aime Cesaire Intl Apt</t>
  </si>
  <si>
    <t>Luxembourg</t>
  </si>
  <si>
    <t>LU</t>
  </si>
  <si>
    <t>LUX</t>
  </si>
  <si>
    <t>FFD</t>
  </si>
  <si>
    <t>RAF Fairford</t>
  </si>
  <si>
    <t>Macao</t>
  </si>
  <si>
    <t>MO</t>
  </si>
  <si>
    <t>MAC</t>
  </si>
  <si>
    <t>FFO</t>
  </si>
  <si>
    <t>Dayton Wright-Patterson Air Force Base</t>
  </si>
  <si>
    <t>Madagascar</t>
  </si>
  <si>
    <t>MG</t>
  </si>
  <si>
    <t>MDG</t>
  </si>
  <si>
    <t>FLL</t>
  </si>
  <si>
    <t>Fort Lauderdale/Hollywood Intl Apt</t>
  </si>
  <si>
    <t>Malawi</t>
  </si>
  <si>
    <t>MW</t>
  </si>
  <si>
    <t>MWI</t>
  </si>
  <si>
    <t>FMO</t>
  </si>
  <si>
    <t>Munster Osnabruck Airport</t>
  </si>
  <si>
    <t>Malaysia</t>
  </si>
  <si>
    <t>MY</t>
  </si>
  <si>
    <t>MYS</t>
  </si>
  <si>
    <t>FNA</t>
  </si>
  <si>
    <t>Freetown International Airport</t>
  </si>
  <si>
    <t>Maldives</t>
  </si>
  <si>
    <t>MV</t>
  </si>
  <si>
    <t>MDV</t>
  </si>
  <si>
    <t>FNC</t>
  </si>
  <si>
    <t>Cristiano Ronaldo Madeira International</t>
  </si>
  <si>
    <t>Mali</t>
  </si>
  <si>
    <t>ML</t>
  </si>
  <si>
    <t>MLI</t>
  </si>
  <si>
    <t>FSS</t>
  </si>
  <si>
    <t>RAF Kinloss / Kinloss Barracks</t>
  </si>
  <si>
    <t>Malta</t>
  </si>
  <si>
    <t>MT</t>
  </si>
  <si>
    <t>MLT</t>
  </si>
  <si>
    <t>FWH</t>
  </si>
  <si>
    <t>NAS Joint Reserve Base Fort Worth</t>
  </si>
  <si>
    <t xml:space="preserve">Marshall Islands </t>
  </si>
  <si>
    <t>MH</t>
  </si>
  <si>
    <t>MHL</t>
  </si>
  <si>
    <t>GAO</t>
  </si>
  <si>
    <t>Mariana Grajales Airport</t>
  </si>
  <si>
    <t>Martinique</t>
  </si>
  <si>
    <t>MQ</t>
  </si>
  <si>
    <t>MTQ</t>
  </si>
  <si>
    <t>GAQ</t>
  </si>
  <si>
    <t>Gao International Airport</t>
  </si>
  <si>
    <t>Mauritania</t>
  </si>
  <si>
    <t>MR</t>
  </si>
  <si>
    <t>MRT</t>
  </si>
  <si>
    <t>GCM</t>
  </si>
  <si>
    <t>Owen Roberts International Airport</t>
  </si>
  <si>
    <t>Mauritius</t>
  </si>
  <si>
    <t>MU</t>
  </si>
  <si>
    <t>MUS</t>
  </si>
  <si>
    <t>GDN</t>
  </si>
  <si>
    <t>Gdansk Lech Walesa Airport</t>
  </si>
  <si>
    <t>Mayotte</t>
  </si>
  <si>
    <t>YT</t>
  </si>
  <si>
    <t>MYT</t>
  </si>
  <si>
    <t>RAF Gibraltar</t>
  </si>
  <si>
    <t>Mexico</t>
  </si>
  <si>
    <t>MX</t>
  </si>
  <si>
    <t>MEX</t>
  </si>
  <si>
    <t>GIG</t>
  </si>
  <si>
    <t>Rio de Janeiro/Galeao Intl Airport</t>
  </si>
  <si>
    <t xml:space="preserve">Micronesia </t>
  </si>
  <si>
    <t>FM</t>
  </si>
  <si>
    <t>FSM</t>
  </si>
  <si>
    <t>GIO</t>
  </si>
  <si>
    <t>Gioia del Colle Air Base</t>
  </si>
  <si>
    <t xml:space="preserve">Moldova </t>
  </si>
  <si>
    <t>MD</t>
  </si>
  <si>
    <t>MDA</t>
  </si>
  <si>
    <t>GKE</t>
  </si>
  <si>
    <t>NATO Air Base Geilenkirchen</t>
  </si>
  <si>
    <t>Monaco</t>
  </si>
  <si>
    <t>MC</t>
  </si>
  <si>
    <t>MCO</t>
  </si>
  <si>
    <t>GLA</t>
  </si>
  <si>
    <t>Glasgow International Airport</t>
  </si>
  <si>
    <t>Mongolia</t>
  </si>
  <si>
    <t>MN</t>
  </si>
  <si>
    <t>MNG</t>
  </si>
  <si>
    <t>GOM</t>
  </si>
  <si>
    <t>Goma International Airport</t>
  </si>
  <si>
    <t>Montenegro</t>
  </si>
  <si>
    <t>ME</t>
  </si>
  <si>
    <t>MNE</t>
  </si>
  <si>
    <t>GOT</t>
  </si>
  <si>
    <t>Goteborg Landvetter Apt</t>
  </si>
  <si>
    <t>Montserrat</t>
  </si>
  <si>
    <t>MS</t>
  </si>
  <si>
    <t>MSR</t>
  </si>
  <si>
    <t>GRF</t>
  </si>
  <si>
    <t>Tacoma Gray Army Airfield</t>
  </si>
  <si>
    <t>Morocco</t>
  </si>
  <si>
    <t>MA</t>
  </si>
  <si>
    <t>MAR</t>
  </si>
  <si>
    <t>GRK</t>
  </si>
  <si>
    <t>Killeen Gray AAF</t>
  </si>
  <si>
    <t>Mozambique</t>
  </si>
  <si>
    <t>MZ</t>
  </si>
  <si>
    <t>MOZ</t>
  </si>
  <si>
    <t>GRZ</t>
  </si>
  <si>
    <t>Graz Airport</t>
  </si>
  <si>
    <t>Myanmar</t>
  </si>
  <si>
    <t>MM</t>
  </si>
  <si>
    <t>MMR</t>
  </si>
  <si>
    <t>GSB</t>
  </si>
  <si>
    <t>Goldsboro Seymour Johnson AF Base</t>
  </si>
  <si>
    <t>Namibia</t>
  </si>
  <si>
    <t>NA</t>
  </si>
  <si>
    <t>NAM</t>
  </si>
  <si>
    <t>Guam Antonio B Won Pat International</t>
  </si>
  <si>
    <t>Nauru</t>
  </si>
  <si>
    <t>NR</t>
  </si>
  <si>
    <t>NRU</t>
  </si>
  <si>
    <t>GUS</t>
  </si>
  <si>
    <t>Grissom Air Reserve Base</t>
  </si>
  <si>
    <t>Nepal</t>
  </si>
  <si>
    <t>NP</t>
  </si>
  <si>
    <t>NPL</t>
  </si>
  <si>
    <t>GVA</t>
  </si>
  <si>
    <t>Geneva Cointrin Airport</t>
  </si>
  <si>
    <t>Netherlands</t>
  </si>
  <si>
    <t>NL</t>
  </si>
  <si>
    <t>NLD</t>
  </si>
  <si>
    <t>GZT</t>
  </si>
  <si>
    <t>Gaziantep Oguzeli International Airport</t>
  </si>
  <si>
    <t>New Caledonia</t>
  </si>
  <si>
    <t>NC</t>
  </si>
  <si>
    <t>NCL</t>
  </si>
  <si>
    <t>HAJ</t>
  </si>
  <si>
    <t>Hannover Airport</t>
  </si>
  <si>
    <t>New Zealand</t>
  </si>
  <si>
    <t>NZ</t>
  </si>
  <si>
    <t>NZL</t>
  </si>
  <si>
    <t>HAM</t>
  </si>
  <si>
    <t>Hamburg Airport</t>
  </si>
  <si>
    <t>Nicaragua</t>
  </si>
  <si>
    <t>NI</t>
  </si>
  <si>
    <t>NIC</t>
  </si>
  <si>
    <t>HBE</t>
  </si>
  <si>
    <t>Borg El Arab International Airport</t>
  </si>
  <si>
    <t>Niger</t>
  </si>
  <si>
    <t>NE</t>
  </si>
  <si>
    <t>NER</t>
  </si>
  <si>
    <t>HEL</t>
  </si>
  <si>
    <t>Helsinki-Vantaa Airport</t>
  </si>
  <si>
    <t>Nigeria</t>
  </si>
  <si>
    <t>NG</t>
  </si>
  <si>
    <t>NGA</t>
  </si>
  <si>
    <t>HER</t>
  </si>
  <si>
    <t>Heraklion Intl Apt Nikos Kazantzakis</t>
  </si>
  <si>
    <t>Niue</t>
  </si>
  <si>
    <t>NU</t>
  </si>
  <si>
    <t>NIU</t>
  </si>
  <si>
    <t>HHN</t>
  </si>
  <si>
    <t>Frankfurt Hahn Airport</t>
  </si>
  <si>
    <t>Norfolk Island</t>
  </si>
  <si>
    <t>NF</t>
  </si>
  <si>
    <t>NFK</t>
  </si>
  <si>
    <t>HHO</t>
  </si>
  <si>
    <t>Hohn Air Base</t>
  </si>
  <si>
    <t>Northern Mariana Is</t>
  </si>
  <si>
    <t>MP</t>
  </si>
  <si>
    <t>MNP</t>
  </si>
  <si>
    <t>HIF</t>
  </si>
  <si>
    <t>Hill Air Force Base</t>
  </si>
  <si>
    <t>Norway</t>
  </si>
  <si>
    <t>NO</t>
  </si>
  <si>
    <t>NOR</t>
  </si>
  <si>
    <t>HIK</t>
  </si>
  <si>
    <t>Hickam Air Force Base Honolulu</t>
  </si>
  <si>
    <t>Oman</t>
  </si>
  <si>
    <t>OM</t>
  </si>
  <si>
    <t>OMN</t>
  </si>
  <si>
    <t>HNL</t>
  </si>
  <si>
    <t>Daniel K Inouye Honolulu Intl Apt</t>
  </si>
  <si>
    <t>Pakistan</t>
  </si>
  <si>
    <t>PK</t>
  </si>
  <si>
    <t>PAK</t>
  </si>
  <si>
    <t>HOP</t>
  </si>
  <si>
    <t>Fort Campbell Army Airfield</t>
  </si>
  <si>
    <t>Palau</t>
  </si>
  <si>
    <t>PW</t>
  </si>
  <si>
    <t>PLW</t>
  </si>
  <si>
    <t>HRG</t>
  </si>
  <si>
    <t>Hurghada International Airport</t>
  </si>
  <si>
    <t>Palestine, State of</t>
  </si>
  <si>
    <t>PS</t>
  </si>
  <si>
    <t>PSE</t>
  </si>
  <si>
    <t>HSV</t>
  </si>
  <si>
    <t>Huntsville International Airport</t>
  </si>
  <si>
    <t>Panama</t>
  </si>
  <si>
    <t>PA</t>
  </si>
  <si>
    <t>PAN</t>
  </si>
  <si>
    <t>HUA</t>
  </si>
  <si>
    <t>Redstone Army Airfield Huntsville</t>
  </si>
  <si>
    <t>Papua New Guinea</t>
  </si>
  <si>
    <t>PG</t>
  </si>
  <si>
    <t>PNG</t>
  </si>
  <si>
    <t>HUY</t>
  </si>
  <si>
    <t>Humberside Airport</t>
  </si>
  <si>
    <t>Paraguay</t>
  </si>
  <si>
    <t>PY</t>
  </si>
  <si>
    <t>PRY</t>
  </si>
  <si>
    <t>HYD</t>
  </si>
  <si>
    <t>Hyderabad Rajiv Gandhi Intl Arpt</t>
  </si>
  <si>
    <t>Peru</t>
  </si>
  <si>
    <t>PE</t>
  </si>
  <si>
    <t>PER</t>
  </si>
  <si>
    <t>IAD</t>
  </si>
  <si>
    <t>Washington Dulles International Apt</t>
  </si>
  <si>
    <t>Philippines</t>
  </si>
  <si>
    <t>PH</t>
  </si>
  <si>
    <t>PHL</t>
  </si>
  <si>
    <t>IKR</t>
  </si>
  <si>
    <t>Kirkland Air Force Base</t>
  </si>
  <si>
    <t>Pitcairn</t>
  </si>
  <si>
    <t>PN</t>
  </si>
  <si>
    <t>PCN</t>
  </si>
  <si>
    <t>ILD</t>
  </si>
  <si>
    <t>Lleida-Alguaire Airport</t>
  </si>
  <si>
    <t>Poland</t>
  </si>
  <si>
    <t>PL</t>
  </si>
  <si>
    <t>POL</t>
  </si>
  <si>
    <t>IQA</t>
  </si>
  <si>
    <t>Al-Asad Airbase</t>
  </si>
  <si>
    <t>Portugal</t>
  </si>
  <si>
    <t>PT</t>
  </si>
  <si>
    <t>PRT</t>
  </si>
  <si>
    <t>ISB</t>
  </si>
  <si>
    <t>Islamabad International Airport</t>
  </si>
  <si>
    <t>Puerto Rico</t>
  </si>
  <si>
    <t>PR</t>
  </si>
  <si>
    <t>PRI</t>
  </si>
  <si>
    <t>ISU</t>
  </si>
  <si>
    <t>Sulaymaniyah International Airport</t>
  </si>
  <si>
    <t>Qatar</t>
  </si>
  <si>
    <t>QA</t>
  </si>
  <si>
    <t>QAT</t>
  </si>
  <si>
    <t>JAN</t>
  </si>
  <si>
    <t>Jackson-Evers International Airport</t>
  </si>
  <si>
    <t>North Macedonia</t>
  </si>
  <si>
    <t>MK</t>
  </si>
  <si>
    <t>MKD</t>
  </si>
  <si>
    <t>JED</t>
  </si>
  <si>
    <t>King Abdulaziz Jeddah Intl Airport</t>
  </si>
  <si>
    <t>Romania</t>
  </si>
  <si>
    <t>RO</t>
  </si>
  <si>
    <t>ROU</t>
  </si>
  <si>
    <t>JIB</t>
  </si>
  <si>
    <t>Djibouti-Ambouli International Airport</t>
  </si>
  <si>
    <t xml:space="preserve">Russian Federation </t>
  </si>
  <si>
    <t>RU</t>
  </si>
  <si>
    <t>RUS</t>
  </si>
  <si>
    <t>JKA</t>
  </si>
  <si>
    <t>OJKA King Abdullah II Air Base</t>
  </si>
  <si>
    <t>Rwanda</t>
  </si>
  <si>
    <t>RW</t>
  </si>
  <si>
    <t>RWA</t>
  </si>
  <si>
    <t>JNB</t>
  </si>
  <si>
    <t>Johannesburg O.R. Tambo International</t>
  </si>
  <si>
    <t>Réunion</t>
  </si>
  <si>
    <t>RE</t>
  </si>
  <si>
    <t>REU</t>
  </si>
  <si>
    <t>JUB</t>
  </si>
  <si>
    <t>Juba International Airport</t>
  </si>
  <si>
    <t>Saint Barthélemy</t>
  </si>
  <si>
    <t>BL</t>
  </si>
  <si>
    <t>BLM</t>
  </si>
  <si>
    <t>KAD</t>
  </si>
  <si>
    <t>Kaduna International Airport</t>
  </si>
  <si>
    <t>St Helena, Ascension &amp; Tristan da Cunha</t>
  </si>
  <si>
    <t>SH</t>
  </si>
  <si>
    <t>SHN</t>
  </si>
  <si>
    <t>KBL</t>
  </si>
  <si>
    <t>Kabul International Airport</t>
  </si>
  <si>
    <t>Saint Kitts and Nevis</t>
  </si>
  <si>
    <t>KN</t>
  </si>
  <si>
    <t>KNA</t>
  </si>
  <si>
    <t>KBP</t>
  </si>
  <si>
    <t>Kyiv Boryspil International Airport</t>
  </si>
  <si>
    <t>Saint Lucia</t>
  </si>
  <si>
    <t>LC</t>
  </si>
  <si>
    <t>LCA</t>
  </si>
  <si>
    <t>KDH</t>
  </si>
  <si>
    <t>Kandahar International Airport</t>
  </si>
  <si>
    <t>Saint Martin (French part)</t>
  </si>
  <si>
    <t>MF</t>
  </si>
  <si>
    <t>MAF</t>
  </si>
  <si>
    <t>KEF</t>
  </si>
  <si>
    <t>Reykjavik-Keflavik Intl Airport</t>
  </si>
  <si>
    <t>Saint Pierre and Miquelon</t>
  </si>
  <si>
    <t>PM</t>
  </si>
  <si>
    <t>SPM</t>
  </si>
  <si>
    <t>KEV</t>
  </si>
  <si>
    <t>Halli Airport</t>
  </si>
  <si>
    <t>Saint Vincent and the Grenadines</t>
  </si>
  <si>
    <t>VC</t>
  </si>
  <si>
    <t>VCT</t>
  </si>
  <si>
    <t>KEZ</t>
  </si>
  <si>
    <t>OKAS Ali Al Salem Air Base</t>
  </si>
  <si>
    <t>Samoa</t>
  </si>
  <si>
    <t>WS</t>
  </si>
  <si>
    <t>WSM</t>
  </si>
  <si>
    <t>KFB</t>
  </si>
  <si>
    <t>OJKF King Faisal Air Base Jordan</t>
  </si>
  <si>
    <t>San Marino</t>
  </si>
  <si>
    <t>SM</t>
  </si>
  <si>
    <t>SMR</t>
  </si>
  <si>
    <t>KHI</t>
  </si>
  <si>
    <t>Karachi Jinnah International Airport</t>
  </si>
  <si>
    <t>Sao Tome and Principe</t>
  </si>
  <si>
    <t>ST</t>
  </si>
  <si>
    <t>STP</t>
  </si>
  <si>
    <t>KHJ</t>
  </si>
  <si>
    <t>Kauhajoki Airfield</t>
  </si>
  <si>
    <t>Saudi Arabia</t>
  </si>
  <si>
    <t>SAU</t>
  </si>
  <si>
    <t>KIN</t>
  </si>
  <si>
    <t>Kingston Norman Manley Intl Apt</t>
  </si>
  <si>
    <t>Senegal</t>
  </si>
  <si>
    <t>SN</t>
  </si>
  <si>
    <t>SEN</t>
  </si>
  <si>
    <t>KKN</t>
  </si>
  <si>
    <t>Kirkenes Airport</t>
  </si>
  <si>
    <t>Serbia</t>
  </si>
  <si>
    <t>RS</t>
  </si>
  <si>
    <t>SRB</t>
  </si>
  <si>
    <t>KNF</t>
  </si>
  <si>
    <t>RAF Marham</t>
  </si>
  <si>
    <t>Seychelles</t>
  </si>
  <si>
    <t>SC</t>
  </si>
  <si>
    <t>SYC</t>
  </si>
  <si>
    <t>KRK</t>
  </si>
  <si>
    <t>Krakow John Paul II International Apt</t>
  </si>
  <si>
    <t>Sierra Leone</t>
  </si>
  <si>
    <t>SL</t>
  </si>
  <si>
    <t>SLE</t>
  </si>
  <si>
    <t>KRP</t>
  </si>
  <si>
    <t>Karup Midtjyllands Airport</t>
  </si>
  <si>
    <t>Singapore</t>
  </si>
  <si>
    <t>SG</t>
  </si>
  <si>
    <t>SGP</t>
  </si>
  <si>
    <t>KTM</t>
  </si>
  <si>
    <t>Kathmandu Tribhuvan Intl Airport</t>
  </si>
  <si>
    <t>Sint Maarten (Dutch part)</t>
  </si>
  <si>
    <t>SX</t>
  </si>
  <si>
    <t>SXM</t>
  </si>
  <si>
    <t>KUL</t>
  </si>
  <si>
    <t>Kuala Lumpur International Airport</t>
  </si>
  <si>
    <t>Slovakia</t>
  </si>
  <si>
    <t>SK</t>
  </si>
  <si>
    <t>SVK</t>
  </si>
  <si>
    <t>KUN</t>
  </si>
  <si>
    <t>Kaunas International Airport</t>
  </si>
  <si>
    <t>Slovenia</t>
  </si>
  <si>
    <t>SI</t>
  </si>
  <si>
    <t>SVN</t>
  </si>
  <si>
    <t>KUO</t>
  </si>
  <si>
    <t>Kuopio Airport</t>
  </si>
  <si>
    <t>Solomon Islands</t>
  </si>
  <si>
    <t>SB</t>
  </si>
  <si>
    <t>SLB</t>
  </si>
  <si>
    <t>KUV</t>
  </si>
  <si>
    <t>Kunsan Air Base / Gunsan Airport</t>
  </si>
  <si>
    <t>Somalia</t>
  </si>
  <si>
    <t>SO</t>
  </si>
  <si>
    <t>SOM</t>
  </si>
  <si>
    <t>KWI</t>
  </si>
  <si>
    <t>Kuwait International Airport</t>
  </si>
  <si>
    <t>South Africa</t>
  </si>
  <si>
    <t>ZA</t>
  </si>
  <si>
    <t>ZAF</t>
  </si>
  <si>
    <t>KYA</t>
  </si>
  <si>
    <t>Konya Airport</t>
  </si>
  <si>
    <t>South Georgia and the South Sandwich Islands</t>
  </si>
  <si>
    <t>GS</t>
  </si>
  <si>
    <t>SGS</t>
  </si>
  <si>
    <t>KYO</t>
  </si>
  <si>
    <t>Topp Of Tampa Airport</t>
  </si>
  <si>
    <t>South Sudan</t>
  </si>
  <si>
    <t>SS</t>
  </si>
  <si>
    <t>SSD</t>
  </si>
  <si>
    <t>LAJ</t>
  </si>
  <si>
    <t>Lages Antonio Correia Pinto de Macedo</t>
  </si>
  <si>
    <t>Spain</t>
  </si>
  <si>
    <t>ES</t>
  </si>
  <si>
    <t>ESP</t>
  </si>
  <si>
    <t>LAS</t>
  </si>
  <si>
    <t>Harry Reid Intl Apt form. McCarran</t>
  </si>
  <si>
    <t>Sri Lanka</t>
  </si>
  <si>
    <t>LK</t>
  </si>
  <si>
    <t>LKA</t>
  </si>
  <si>
    <t>Larnaca International Airport</t>
  </si>
  <si>
    <t>Sudan</t>
  </si>
  <si>
    <t>SD</t>
  </si>
  <si>
    <t>SDN</t>
  </si>
  <si>
    <t>LGA</t>
  </si>
  <si>
    <t>New York La Guardia Apt</t>
  </si>
  <si>
    <t>Suriname</t>
  </si>
  <si>
    <t>SR</t>
  </si>
  <si>
    <t>SUR</t>
  </si>
  <si>
    <t>LGF</t>
  </si>
  <si>
    <t>Laguna Army Airfield</t>
  </si>
  <si>
    <t>Svalbard and Jan Mayen</t>
  </si>
  <si>
    <t>SJ</t>
  </si>
  <si>
    <t>SJM</t>
  </si>
  <si>
    <t>LGW</t>
  </si>
  <si>
    <t>London Gatwick</t>
  </si>
  <si>
    <t>Sweden</t>
  </si>
  <si>
    <t>SE</t>
  </si>
  <si>
    <t>SWE</t>
  </si>
  <si>
    <t>LHP</t>
  </si>
  <si>
    <t>Lehu Airport</t>
  </si>
  <si>
    <t>Switzerland</t>
  </si>
  <si>
    <t>CH</t>
  </si>
  <si>
    <t>CHE</t>
  </si>
  <si>
    <t>LHR</t>
  </si>
  <si>
    <t>London Heathrow</t>
  </si>
  <si>
    <t>Syrian Arab Republic</t>
  </si>
  <si>
    <t>SY</t>
  </si>
  <si>
    <t>SYR</t>
  </si>
  <si>
    <t>LIS</t>
  </si>
  <si>
    <t>Lisbon Humberto Delgado Airport</t>
  </si>
  <si>
    <t>Taiwan (Province of China)</t>
  </si>
  <si>
    <t>TW</t>
  </si>
  <si>
    <t>TWN</t>
  </si>
  <si>
    <t>LJU</t>
  </si>
  <si>
    <t>Ljubljana Joze Pucnik Airport</t>
  </si>
  <si>
    <t>Tajikistan</t>
  </si>
  <si>
    <t>TJ</t>
  </si>
  <si>
    <t>TJK</t>
  </si>
  <si>
    <t>LKL</t>
  </si>
  <si>
    <t>Lakselv Airport</t>
  </si>
  <si>
    <t>Tanzania</t>
  </si>
  <si>
    <t>TZ</t>
  </si>
  <si>
    <t>TZA</t>
  </si>
  <si>
    <t>LKZ</t>
  </si>
  <si>
    <t>RAF Lakenheath</t>
  </si>
  <si>
    <t>Thailand</t>
  </si>
  <si>
    <t>TH</t>
  </si>
  <si>
    <t>THA</t>
  </si>
  <si>
    <t>LLA</t>
  </si>
  <si>
    <t>Lulea Airport</t>
  </si>
  <si>
    <t>Timor-Leste</t>
  </si>
  <si>
    <t>TL</t>
  </si>
  <si>
    <t>TLS</t>
  </si>
  <si>
    <t>LMO</t>
  </si>
  <si>
    <t>RAF Lossiemouth</t>
  </si>
  <si>
    <t>Togo</t>
  </si>
  <si>
    <t>TG</t>
  </si>
  <si>
    <t>TGO</t>
  </si>
  <si>
    <t>LPL</t>
  </si>
  <si>
    <t>Liverpool John Lennon Airport</t>
  </si>
  <si>
    <t>Tokelau</t>
  </si>
  <si>
    <t>TK</t>
  </si>
  <si>
    <t>TKL</t>
  </si>
  <si>
    <t>LPX</t>
  </si>
  <si>
    <t>Liepaya International Airport</t>
  </si>
  <si>
    <t>Tonga</t>
  </si>
  <si>
    <t>TO</t>
  </si>
  <si>
    <t>TON</t>
  </si>
  <si>
    <t>LRA</t>
  </si>
  <si>
    <t>Larissa National Airport</t>
  </si>
  <si>
    <t>Trinidad and Tobago</t>
  </si>
  <si>
    <t>TT</t>
  </si>
  <si>
    <t>TTO</t>
  </si>
  <si>
    <t>LSF</t>
  </si>
  <si>
    <t>Columbus Lawson Army Airfield</t>
  </si>
  <si>
    <t>Tunisia</t>
  </si>
  <si>
    <t>TN</t>
  </si>
  <si>
    <t>TUN</t>
  </si>
  <si>
    <t>LSV</t>
  </si>
  <si>
    <t>Las Vegas Nellis Air Force Base</t>
  </si>
  <si>
    <t>Turkey</t>
  </si>
  <si>
    <t>TR</t>
  </si>
  <si>
    <t>TUR</t>
  </si>
  <si>
    <t>LTE</t>
  </si>
  <si>
    <t>LTAE Murted Airfield Command</t>
  </si>
  <si>
    <t>Turkmenistan</t>
  </si>
  <si>
    <t>TM</t>
  </si>
  <si>
    <t>TKM</t>
  </si>
  <si>
    <t>LUZ</t>
  </si>
  <si>
    <t>Lublin Airport</t>
  </si>
  <si>
    <t>Turks and Caicos Is</t>
  </si>
  <si>
    <t>TC</t>
  </si>
  <si>
    <t>TCA</t>
  </si>
  <si>
    <t>LWO</t>
  </si>
  <si>
    <t>Lviv Danylo Halytskyi Intl Airport</t>
  </si>
  <si>
    <t>Tuvalu</t>
  </si>
  <si>
    <t>TV</t>
  </si>
  <si>
    <t>TUV</t>
  </si>
  <si>
    <t>LYE</t>
  </si>
  <si>
    <t>MOD Lyneham</t>
  </si>
  <si>
    <t>Uganda</t>
  </si>
  <si>
    <t>UG</t>
  </si>
  <si>
    <t>UGA</t>
  </si>
  <si>
    <t>LYS</t>
  </si>
  <si>
    <t>Lyon St-Exupery Apt</t>
  </si>
  <si>
    <t>Ukraine</t>
  </si>
  <si>
    <t>UA</t>
  </si>
  <si>
    <t>UKR</t>
  </si>
  <si>
    <t>MAK</t>
  </si>
  <si>
    <t>Malakal Airport</t>
  </si>
  <si>
    <t>United Arab Emirates</t>
  </si>
  <si>
    <t>AE</t>
  </si>
  <si>
    <t>ARE</t>
  </si>
  <si>
    <t>MAN</t>
  </si>
  <si>
    <t>Manchester Airport</t>
  </si>
  <si>
    <t>United States Minor Outlying Islands</t>
  </si>
  <si>
    <t>UM</t>
  </si>
  <si>
    <t>UMI</t>
  </si>
  <si>
    <t>MBA</t>
  </si>
  <si>
    <t>Mombasa Moi International Airport</t>
  </si>
  <si>
    <t>United States of America</t>
  </si>
  <si>
    <t>US</t>
  </si>
  <si>
    <t>USA</t>
  </si>
  <si>
    <t>MCC</t>
  </si>
  <si>
    <t>Sacramento McClellan Air Force Base</t>
  </si>
  <si>
    <t>Uruguay</t>
  </si>
  <si>
    <t>UY</t>
  </si>
  <si>
    <t>URY</t>
  </si>
  <si>
    <t>MCF</t>
  </si>
  <si>
    <t>MacDill Air Force Base Tampa</t>
  </si>
  <si>
    <t>Uzbekistan</t>
  </si>
  <si>
    <t>UZ</t>
  </si>
  <si>
    <t>UZB</t>
  </si>
  <si>
    <t>MCI</t>
  </si>
  <si>
    <t>Kansas City International Apt</t>
  </si>
  <si>
    <t>Vanuatu</t>
  </si>
  <si>
    <t>VU</t>
  </si>
  <si>
    <t>VUT</t>
  </si>
  <si>
    <t>MCT</t>
  </si>
  <si>
    <t>Muscat International Airport</t>
  </si>
  <si>
    <t>Venezuela, Bolivarian Republic</t>
  </si>
  <si>
    <t>VE</t>
  </si>
  <si>
    <t>VEN</t>
  </si>
  <si>
    <t>MDE</t>
  </si>
  <si>
    <t>Medellin Jose Maria Cordova Intl</t>
  </si>
  <si>
    <t>Vietnam</t>
  </si>
  <si>
    <t>VN</t>
  </si>
  <si>
    <t>VNM</t>
  </si>
  <si>
    <t>MEM</t>
  </si>
  <si>
    <t>Memphis International Apt</t>
  </si>
  <si>
    <t>Virgin Islands (British)</t>
  </si>
  <si>
    <t>VG</t>
  </si>
  <si>
    <t>VGB</t>
  </si>
  <si>
    <t>Mexico City Benito Juarez Intl Apt</t>
  </si>
  <si>
    <t>Virgin Islands (U.S.)</t>
  </si>
  <si>
    <t>VI</t>
  </si>
  <si>
    <t>VIR</t>
  </si>
  <si>
    <t>MGE</t>
  </si>
  <si>
    <t>Dobbins Air Reserve Base</t>
  </si>
  <si>
    <t>Wallis and Futuna</t>
  </si>
  <si>
    <t>WF</t>
  </si>
  <si>
    <t>WLF</t>
  </si>
  <si>
    <t>MGQ</t>
  </si>
  <si>
    <t>Aden Adde International Airport</t>
  </si>
  <si>
    <t>Western Sahara</t>
  </si>
  <si>
    <t>EH</t>
  </si>
  <si>
    <t>MHG</t>
  </si>
  <si>
    <t>Mannheim City Airport</t>
  </si>
  <si>
    <t xml:space="preserve">Stateless as defined in Article 1 of the 1954 Convention </t>
  </si>
  <si>
    <t>XA</t>
  </si>
  <si>
    <t>XXA</t>
  </si>
  <si>
    <t>MHZ</t>
  </si>
  <si>
    <t>RAF Mildenhall</t>
  </si>
  <si>
    <t>Refugee as defined in Article 1 of the 1951 Convention Relating to the Status of Refugees as amended by the 1967 Protocol</t>
  </si>
  <si>
    <t>XB</t>
  </si>
  <si>
    <t>XXB</t>
  </si>
  <si>
    <t>MIA</t>
  </si>
  <si>
    <t>Miami International Airport</t>
  </si>
  <si>
    <t>Refugee other than XXA or XXB</t>
  </si>
  <si>
    <t>XC</t>
  </si>
  <si>
    <t>XXC</t>
  </si>
  <si>
    <t>MIU</t>
  </si>
  <si>
    <t>Maiduguri International Airport</t>
  </si>
  <si>
    <t>Person of unspecified nationality</t>
  </si>
  <si>
    <t>XX</t>
  </si>
  <si>
    <t>XXX</t>
  </si>
  <si>
    <t>MLA</t>
  </si>
  <si>
    <t>Malta International Airport</t>
  </si>
  <si>
    <t>Yemen</t>
  </si>
  <si>
    <t>YE</t>
  </si>
  <si>
    <t>YEM</t>
  </si>
  <si>
    <t>MLE</t>
  </si>
  <si>
    <t>Male Velana International Airport</t>
  </si>
  <si>
    <t>Zambia</t>
  </si>
  <si>
    <t>ZM</t>
  </si>
  <si>
    <t>ZMB</t>
  </si>
  <si>
    <t>MME</t>
  </si>
  <si>
    <t>Teesside International Airport</t>
  </si>
  <si>
    <t>Zimbabwe</t>
  </si>
  <si>
    <t>ZW</t>
  </si>
  <si>
    <t>ZWE</t>
  </si>
  <si>
    <t>MNH</t>
  </si>
  <si>
    <t>Al Musannah Air Base / Rustaq Airport</t>
  </si>
  <si>
    <t>Åland Islands</t>
  </si>
  <si>
    <t>AX</t>
  </si>
  <si>
    <t>MRS</t>
  </si>
  <si>
    <t>Marseille Provence Apt</t>
  </si>
  <si>
    <t>MRY</t>
  </si>
  <si>
    <t>Monterey Peninsula Apt</t>
  </si>
  <si>
    <t>MSJ</t>
  </si>
  <si>
    <t>Misawa Air Base</t>
  </si>
  <si>
    <t>MSP</t>
  </si>
  <si>
    <t>Minneapolis-Saint Paul Intl Apt</t>
  </si>
  <si>
    <t>MSQ</t>
  </si>
  <si>
    <t>Minsk International Apt</t>
  </si>
  <si>
    <t>MSY</t>
  </si>
  <si>
    <t>New Orleans Louis Armstrong Intl Apt</t>
  </si>
  <si>
    <t>MUC</t>
  </si>
  <si>
    <t>Munich International Airport</t>
  </si>
  <si>
    <t>MVD</t>
  </si>
  <si>
    <t>Montevideo Carrasco Berisso Intl Apt</t>
  </si>
  <si>
    <t>MXF</t>
  </si>
  <si>
    <t>Montgomery Maxwell-Gunter AF Base</t>
  </si>
  <si>
    <t>NAP</t>
  </si>
  <si>
    <t>Naples-Capodichino Intl Airport</t>
  </si>
  <si>
    <t>NBC</t>
  </si>
  <si>
    <t>Marine Corps Air Station Beaufort</t>
  </si>
  <si>
    <t>NBO</t>
  </si>
  <si>
    <t>Nairobi Jomo Kenyatta Intl Airport</t>
  </si>
  <si>
    <t>NCE</t>
  </si>
  <si>
    <t>Nice Cote d Azur Airport</t>
  </si>
  <si>
    <t>Newcastle International Airport</t>
  </si>
  <si>
    <t>NDJ</t>
  </si>
  <si>
    <t>N'Djamena International Airport</t>
  </si>
  <si>
    <t>NGU</t>
  </si>
  <si>
    <t>Naval Station Norfolk Chambers Field</t>
  </si>
  <si>
    <t>NHD</t>
  </si>
  <si>
    <t>Al Minhad Air Base</t>
  </si>
  <si>
    <t>NHT</t>
  </si>
  <si>
    <t>RAF Northolt</t>
  </si>
  <si>
    <t>NID</t>
  </si>
  <si>
    <t>China Lake Naval Air Weapons Station</t>
  </si>
  <si>
    <t>NIM</t>
  </si>
  <si>
    <t>Niamey Diori Hamani Intl Airport</t>
  </si>
  <si>
    <t>NIP</t>
  </si>
  <si>
    <t>Jacksonville NAS</t>
  </si>
  <si>
    <t>NJK</t>
  </si>
  <si>
    <t>Naval Air Facility El Centro</t>
  </si>
  <si>
    <t>NKT</t>
  </si>
  <si>
    <t>Marine Corps Air Station Cherry Point</t>
  </si>
  <si>
    <t>NKW</t>
  </si>
  <si>
    <t>Naval Support Facility Diego Garcia</t>
  </si>
  <si>
    <t>NQY</t>
  </si>
  <si>
    <t>Cornwall Airport Newquay /RAF St Mawgan</t>
  </si>
  <si>
    <t>NQZ</t>
  </si>
  <si>
    <t>Nursultan Nazarbayev International Apt</t>
  </si>
  <si>
    <t>NSI</t>
  </si>
  <si>
    <t>Yaounde Nsimalen Intl Apt</t>
  </si>
  <si>
    <t>NSY</t>
  </si>
  <si>
    <t>Naval Air Station Sigonella</t>
  </si>
  <si>
    <t>NUE</t>
  </si>
  <si>
    <t>Nuremberg Airport</t>
  </si>
  <si>
    <t>NUK</t>
  </si>
  <si>
    <t>Nukutavake Airport</t>
  </si>
  <si>
    <t>NUQ</t>
  </si>
  <si>
    <t>Mountain View Moffett Federal Airfield</t>
  </si>
  <si>
    <t>NXX</t>
  </si>
  <si>
    <t>NAS Joint Reserve Base Willow Grove</t>
  </si>
  <si>
    <t>NYL</t>
  </si>
  <si>
    <t>Yuma International Airport</t>
  </si>
  <si>
    <t>NZY</t>
  </si>
  <si>
    <t>San Diego North Island NAS</t>
  </si>
  <si>
    <t>OAI</t>
  </si>
  <si>
    <t>Bagram Airfield</t>
  </si>
  <si>
    <t>ODH</t>
  </si>
  <si>
    <t>RAF Odiham</t>
  </si>
  <si>
    <t>OEK</t>
  </si>
  <si>
    <t>Brussels Melsbroek Air Base</t>
  </si>
  <si>
    <t>OFF</t>
  </si>
  <si>
    <t>Offutt Air Force Base</t>
  </si>
  <si>
    <t>OKO</t>
  </si>
  <si>
    <t>Tokyo Yokota AB</t>
  </si>
  <si>
    <t>OKV</t>
  </si>
  <si>
    <t>Okao Airport</t>
  </si>
  <si>
    <t>OLA</t>
  </si>
  <si>
    <t>Brekstad Orland Airport</t>
  </si>
  <si>
    <t>OLV</t>
  </si>
  <si>
    <t>Olive Branch Airport</t>
  </si>
  <si>
    <t>OLW</t>
  </si>
  <si>
    <t>Wujah Al Hajar Air Base</t>
  </si>
  <si>
    <t>ORB</t>
  </si>
  <si>
    <t>Orebro Airport</t>
  </si>
  <si>
    <t>ORE</t>
  </si>
  <si>
    <t>Orleans - Saint-Denis-de-l'Hotel Apt</t>
  </si>
  <si>
    <t>OSL</t>
  </si>
  <si>
    <t>Oslo Gardermoen Airport</t>
  </si>
  <si>
    <t>OSN</t>
  </si>
  <si>
    <t>Osan Air Base</t>
  </si>
  <si>
    <t>OSR</t>
  </si>
  <si>
    <t>Leos Janacek Airport Ostrava</t>
  </si>
  <si>
    <t>OTP</t>
  </si>
  <si>
    <t>Bucharest Henri Coanda Apt</t>
  </si>
  <si>
    <t>OZP</t>
  </si>
  <si>
    <t>Moron Air Base</t>
  </si>
  <si>
    <t>PAD</t>
  </si>
  <si>
    <t>Paderborn Lippstadt Airport</t>
  </si>
  <si>
    <t>PDM</t>
  </si>
  <si>
    <t>Pratica di Mare Air Base</t>
  </si>
  <si>
    <t>PDX</t>
  </si>
  <si>
    <t>Portland International Airport</t>
  </si>
  <si>
    <t>PEN</t>
  </si>
  <si>
    <t>Penang International Airport</t>
  </si>
  <si>
    <t>PFO</t>
  </si>
  <si>
    <t>Paphos International Airport</t>
  </si>
  <si>
    <t>PHX</t>
  </si>
  <si>
    <t>Phoenix Sky Harbor Intl Airport</t>
  </si>
  <si>
    <t>PIK</t>
  </si>
  <si>
    <t>Glasgow Prestwick Airport</t>
  </si>
  <si>
    <t>PLQ</t>
  </si>
  <si>
    <t>Palanga International Airport</t>
  </si>
  <si>
    <t>PLS</t>
  </si>
  <si>
    <t>Providenciales International Airport</t>
  </si>
  <si>
    <t>PMO</t>
  </si>
  <si>
    <t>Palermo Falcone Borsellino Airport</t>
  </si>
  <si>
    <t>POB</t>
  </si>
  <si>
    <t>Fayetteville Pope Field form. Pope AFB</t>
  </si>
  <si>
    <t>Pemba Airport</t>
  </si>
  <si>
    <t>POZ</t>
  </si>
  <si>
    <t>Poznan-Lawica Henryk Wieniawski Airport</t>
  </si>
  <si>
    <t>PPW</t>
  </si>
  <si>
    <t>Papa Westray</t>
  </si>
  <si>
    <t>PRB</t>
  </si>
  <si>
    <t>Paso Robles Municipal Airport</t>
  </si>
  <si>
    <t>PRG</t>
  </si>
  <si>
    <t>Prague Ruzyne</t>
  </si>
  <si>
    <t>PRN</t>
  </si>
  <si>
    <t>Pristina International Airport</t>
  </si>
  <si>
    <t>PSA</t>
  </si>
  <si>
    <t>Pisa International Airport</t>
  </si>
  <si>
    <t>PSM</t>
  </si>
  <si>
    <t>Portsmouth Pease International Airport</t>
  </si>
  <si>
    <t>PSY</t>
  </si>
  <si>
    <t>Port Stanley Airport</t>
  </si>
  <si>
    <t>Busan Gimhae International Airport</t>
  </si>
  <si>
    <t>PXO</t>
  </si>
  <si>
    <t>Porto Santo Airport</t>
  </si>
  <si>
    <t>PYR</t>
  </si>
  <si>
    <t>Andravida Air Base</t>
  </si>
  <si>
    <t>PZM</t>
  </si>
  <si>
    <t>EPKS Poznan-Krzesiny Airport / XXXI</t>
  </si>
  <si>
    <t>QAI</t>
  </si>
  <si>
    <t>QAM</t>
  </si>
  <si>
    <t>YAMB RAAF Base Amberley</t>
  </si>
  <si>
    <t>QBD</t>
  </si>
  <si>
    <t>EGDM MOD Boscombe Down</t>
  </si>
  <si>
    <t>QBE</t>
  </si>
  <si>
    <t>Besmaya Air Base</t>
  </si>
  <si>
    <t>QBM</t>
  </si>
  <si>
    <t>EGAA JHC FS Aldergrove</t>
  </si>
  <si>
    <t>QBO</t>
  </si>
  <si>
    <t>OOMS RAFO Muscat Air Base</t>
  </si>
  <si>
    <t>QCY</t>
  </si>
  <si>
    <t>RAF Coningsby</t>
  </si>
  <si>
    <t>QEA</t>
  </si>
  <si>
    <t>YPEA RAAF Base Pearce</t>
  </si>
  <si>
    <t>QFD</t>
  </si>
  <si>
    <t>DAAK Boufarik Airport</t>
  </si>
  <si>
    <t>QHP</t>
  </si>
  <si>
    <t>LHPA Papa Air Base</t>
  </si>
  <si>
    <t>QIE</t>
  </si>
  <si>
    <t>Istres-Le Tube Air Base</t>
  </si>
  <si>
    <t>QKX</t>
  </si>
  <si>
    <t>EGXT RAF Wittering</t>
  </si>
  <si>
    <t>QLL</t>
  </si>
  <si>
    <t>EPLK Lask Military Air Base</t>
  </si>
  <si>
    <t>QMA</t>
  </si>
  <si>
    <t>Al Musannah Air Base</t>
  </si>
  <si>
    <t>QML</t>
  </si>
  <si>
    <t>EPMB Malbork Military Air Base</t>
  </si>
  <si>
    <t>QMR</t>
  </si>
  <si>
    <t>EEEI Amari Air Base</t>
  </si>
  <si>
    <t>QOX</t>
  </si>
  <si>
    <t>Camp Shorabak form. Bastion</t>
  </si>
  <si>
    <t>QPG</t>
  </si>
  <si>
    <t>Singapore Paya Lebar Air Base</t>
  </si>
  <si>
    <t>QRK</t>
  </si>
  <si>
    <t>OKDI Udairi Army Af / Camp Buehring</t>
  </si>
  <si>
    <t>QXL</t>
  </si>
  <si>
    <t>EGXE RAF Leeming</t>
  </si>
  <si>
    <t>QYX</t>
  </si>
  <si>
    <t>ESCM Uppsala Arna Air Base</t>
  </si>
  <si>
    <t>RAK</t>
  </si>
  <si>
    <t>Marrakesh Menara Airport</t>
  </si>
  <si>
    <t>RBA</t>
  </si>
  <si>
    <t>Rabat-Sale Airport</t>
  </si>
  <si>
    <t>RCT</t>
  </si>
  <si>
    <t>Reed City Nartron Field</t>
  </si>
  <si>
    <t>RDR</t>
  </si>
  <si>
    <t>Red River</t>
  </si>
  <si>
    <t>RDS</t>
  </si>
  <si>
    <t>Rincon de los Sauces</t>
  </si>
  <si>
    <t>RDU</t>
  </si>
  <si>
    <t>Raleigh-Durham International Airport</t>
  </si>
  <si>
    <t>RHO</t>
  </si>
  <si>
    <t>Rhodes International Airport</t>
  </si>
  <si>
    <t>RIV</t>
  </si>
  <si>
    <t>Riverside March Air Reserve Base</t>
  </si>
  <si>
    <t>RIX</t>
  </si>
  <si>
    <t>Riga</t>
  </si>
  <si>
    <t>RMS</t>
  </si>
  <si>
    <t>Ramstein Air Base</t>
  </si>
  <si>
    <t>RNO</t>
  </si>
  <si>
    <t>Reno-Tahoe International Airport</t>
  </si>
  <si>
    <t>ROZ</t>
  </si>
  <si>
    <t>Naval Station Rota</t>
  </si>
  <si>
    <t>RUH</t>
  </si>
  <si>
    <t>Riyadh King Khalid Intl Airport</t>
  </si>
  <si>
    <t>RVN</t>
  </si>
  <si>
    <t>Rovaniemi Airport</t>
  </si>
  <si>
    <t>RYG</t>
  </si>
  <si>
    <t>Oslo Moss-Rygge Airport</t>
  </si>
  <si>
    <t>RZE</t>
  </si>
  <si>
    <t>Rzeszow-Jasionka Airport</t>
  </si>
  <si>
    <t>SAN</t>
  </si>
  <si>
    <t>San Diego International Airport</t>
  </si>
  <si>
    <t>SAW</t>
  </si>
  <si>
    <t>Istanbul Sabiha Gokcen Apt</t>
  </si>
  <si>
    <t>SBD</t>
  </si>
  <si>
    <t>San Bernardino International Apt</t>
  </si>
  <si>
    <t>SBP</t>
  </si>
  <si>
    <t>San Luis Obispo County Regional Airport</t>
  </si>
  <si>
    <t>SBZ</t>
  </si>
  <si>
    <t>Sibiu International Airport</t>
  </si>
  <si>
    <t>SDF</t>
  </si>
  <si>
    <t>Louisville International Airport</t>
  </si>
  <si>
    <t>SFJ</t>
  </si>
  <si>
    <t>Kangerlussuaq</t>
  </si>
  <si>
    <t>SFO</t>
  </si>
  <si>
    <t>San Francisco International Apt</t>
  </si>
  <si>
    <t>SIB</t>
  </si>
  <si>
    <t>Sibiti</t>
  </si>
  <si>
    <t>SID</t>
  </si>
  <si>
    <t>Sal Amilcar Cabral Intl Airport</t>
  </si>
  <si>
    <t>SIF</t>
  </si>
  <si>
    <t>Simara</t>
  </si>
  <si>
    <t>SIN</t>
  </si>
  <si>
    <t>Singapore Changi Airport</t>
  </si>
  <si>
    <t>SJJ</t>
  </si>
  <si>
    <t>Sarajevo International Airport</t>
  </si>
  <si>
    <t>SJU</t>
  </si>
  <si>
    <t>San Juan Luis Munoz Marin Intl Apt</t>
  </si>
  <si>
    <t>SKA</t>
  </si>
  <si>
    <t>Spokane Fairchild Air Force Base</t>
  </si>
  <si>
    <t>SKF</t>
  </si>
  <si>
    <t>San Antonio Lackland Air Force Base</t>
  </si>
  <si>
    <t>SKG</t>
  </si>
  <si>
    <t>Thessaloniki Airport Makedonia</t>
  </si>
  <si>
    <t>SKP</t>
  </si>
  <si>
    <t>Skopje International Airport</t>
  </si>
  <si>
    <t>SLC</t>
  </si>
  <si>
    <t>Salt Lake City International Airport</t>
  </si>
  <si>
    <t>SLD</t>
  </si>
  <si>
    <t>Sliac Air Base</t>
  </si>
  <si>
    <t>SLL</t>
  </si>
  <si>
    <t>Salalah International Airport</t>
  </si>
  <si>
    <t>SMP</t>
  </si>
  <si>
    <t>Stockholm Airport - Papua New Guinea</t>
  </si>
  <si>
    <t>Spangdahlem Air Base</t>
  </si>
  <si>
    <t>SQQ</t>
  </si>
  <si>
    <t>Siauliai International Airport</t>
  </si>
  <si>
    <t>SSH</t>
  </si>
  <si>
    <t>Sharm El Sheikh International Airport</t>
  </si>
  <si>
    <t>STN</t>
  </si>
  <si>
    <t>London Stansted Airport</t>
  </si>
  <si>
    <t>STR</t>
  </si>
  <si>
    <t>Stuttgart Airport</t>
  </si>
  <si>
    <t>STX</t>
  </si>
  <si>
    <t>St Croix Henry E. Rohlsen Airport</t>
  </si>
  <si>
    <t>SUU</t>
  </si>
  <si>
    <t>Fairfield Travis Air Force Base</t>
  </si>
  <si>
    <t>SVG</t>
  </si>
  <si>
    <t>Stavanger Sola Air Station</t>
  </si>
  <si>
    <t>Savannah Hunter AAF</t>
  </si>
  <si>
    <t>SZB</t>
  </si>
  <si>
    <t>Kuala Lumpur Sultan Abdul Aziz Shah Apt</t>
  </si>
  <si>
    <t>SZZ</t>
  </si>
  <si>
    <t>Solidarity Szczecin-Goleniow Airport</t>
  </si>
  <si>
    <t>TAJ</t>
  </si>
  <si>
    <t>Al-Taji Airfield Camp Cooke</t>
  </si>
  <si>
    <t>TAK</t>
  </si>
  <si>
    <t>Takamatsu</t>
  </si>
  <si>
    <t>TBS</t>
  </si>
  <si>
    <t>Shota Rustaveli Tbilisi Intl Apt</t>
  </si>
  <si>
    <t>TCM</t>
  </si>
  <si>
    <t>Tacoma McChord Field</t>
  </si>
  <si>
    <t>TER</t>
  </si>
  <si>
    <t>Lajes Airport</t>
  </si>
  <si>
    <t>TFN</t>
  </si>
  <si>
    <t>Tenerife North-Ciudad de La Laguna Apt</t>
  </si>
  <si>
    <t>TFS</t>
  </si>
  <si>
    <t>Tenerife South-Reina Sofia Airport</t>
  </si>
  <si>
    <t>TGR</t>
  </si>
  <si>
    <t>Touggourt Sidi Mahdi Airport</t>
  </si>
  <si>
    <t>THU</t>
  </si>
  <si>
    <t>Pituffik Space Base</t>
  </si>
  <si>
    <t>THZ</t>
  </si>
  <si>
    <t>Tahoua Airport</t>
  </si>
  <si>
    <t>TIA</t>
  </si>
  <si>
    <t>Tirana Intl Airport Nene Tereza</t>
  </si>
  <si>
    <t>TIF</t>
  </si>
  <si>
    <t>Taif International Airport</t>
  </si>
  <si>
    <t>TIK</t>
  </si>
  <si>
    <t>Oklahoma City Tinker Air Force Base</t>
  </si>
  <si>
    <t>TLL</t>
  </si>
  <si>
    <t>Tallinn Airport</t>
  </si>
  <si>
    <t>TLV</t>
  </si>
  <si>
    <t>Tel Aviv-Yafo Ben Gurion International</t>
  </si>
  <si>
    <t>TMP</t>
  </si>
  <si>
    <t>Tampere-Pirkkala Airport</t>
  </si>
  <si>
    <t>TOJ</t>
  </si>
  <si>
    <t>Madrid-Torrejon Airport</t>
  </si>
  <si>
    <t>TOS</t>
  </si>
  <si>
    <t>Tromso Airport</t>
  </si>
  <si>
    <t>TPA</t>
  </si>
  <si>
    <t>Tampa International Airport</t>
  </si>
  <si>
    <t>TPS</t>
  </si>
  <si>
    <t>Trapani-Birgi Airport</t>
  </si>
  <si>
    <t>TRD</t>
  </si>
  <si>
    <t>Trondheim Vaernes Airport</t>
  </si>
  <si>
    <t>TRV</t>
  </si>
  <si>
    <t>Thiruvananthapuram</t>
  </si>
  <si>
    <t>TSV</t>
  </si>
  <si>
    <t>Townsville Airport</t>
  </si>
  <si>
    <t>TTH</t>
  </si>
  <si>
    <t>RAFO Thumrait Air Base</t>
  </si>
  <si>
    <t>Tunis-Carthage International Airport</t>
  </si>
  <si>
    <t>TYS</t>
  </si>
  <si>
    <t>McGhee Tyson Air National Guard Base</t>
  </si>
  <si>
    <t>UAB</t>
  </si>
  <si>
    <t>Incirlik Air Base</t>
  </si>
  <si>
    <t>UAK</t>
  </si>
  <si>
    <t>Narsarsuaq Airport</t>
  </si>
  <si>
    <t>UAM</t>
  </si>
  <si>
    <t>Guam Andersen AFB</t>
  </si>
  <si>
    <t>UTI</t>
  </si>
  <si>
    <t>Utti Air Base</t>
  </si>
  <si>
    <t>UTP</t>
  </si>
  <si>
    <t>U-Tapao Rayong Pattaya Intl Apt</t>
  </si>
  <si>
    <t>VBY</t>
  </si>
  <si>
    <t>Visby Airport</t>
  </si>
  <si>
    <t>VCV</t>
  </si>
  <si>
    <t>Victorville S California Logistics Apt</t>
  </si>
  <si>
    <t>VDA</t>
  </si>
  <si>
    <t>Ovda Airport / Air Base</t>
  </si>
  <si>
    <t>VGY</t>
  </si>
  <si>
    <t>Lielvarde Air Base</t>
  </si>
  <si>
    <t>VLC</t>
  </si>
  <si>
    <t>Valencia Airport</t>
  </si>
  <si>
    <t>VNO</t>
  </si>
  <si>
    <t>Vilnius Airport</t>
  </si>
  <si>
    <t>VPS</t>
  </si>
  <si>
    <t>Eglin Air Force Base</t>
  </si>
  <si>
    <t>VQQ</t>
  </si>
  <si>
    <t>Cecil Airport Jacksonville</t>
  </si>
  <si>
    <t>WAW</t>
  </si>
  <si>
    <t>Warsaw Chopin Airport</t>
  </si>
  <si>
    <t>WIE</t>
  </si>
  <si>
    <t>Wiesbaden Army Airfield</t>
  </si>
  <si>
    <t>WKF</t>
  </si>
  <si>
    <t>Air Force Base Waterkloof</t>
  </si>
  <si>
    <t>WRB</t>
  </si>
  <si>
    <t>Macon Robins AFB</t>
  </si>
  <si>
    <t>WRI</t>
  </si>
  <si>
    <t>McGuire AFB JB McGuire-Dix-Lakehurst</t>
  </si>
  <si>
    <t>WRT</t>
  </si>
  <si>
    <t>Warton Aerodrome</t>
  </si>
  <si>
    <t>WTN</t>
  </si>
  <si>
    <t>RAF Waddington</t>
  </si>
  <si>
    <t>WUF</t>
  </si>
  <si>
    <t>Wunstorf Air Base</t>
  </si>
  <si>
    <t>XCR</t>
  </si>
  <si>
    <t>Paris Chalons-Vatry Airport</t>
  </si>
  <si>
    <t>XIJ</t>
  </si>
  <si>
    <t>Ahmad al-Jaber Air Base</t>
  </si>
  <si>
    <t>XJD</t>
  </si>
  <si>
    <t>Al Udeid Air Base</t>
  </si>
  <si>
    <t>XMJ</t>
  </si>
  <si>
    <t>Mont-de-Marsan Air Base</t>
  </si>
  <si>
    <t>XRH</t>
  </si>
  <si>
    <t>RAAF Base Richmond</t>
  </si>
  <si>
    <t>YBG</t>
  </si>
  <si>
    <t>Canadian Forces Base Bagotville</t>
  </si>
  <si>
    <t>YEG</t>
  </si>
  <si>
    <t>Edmonton International Airport</t>
  </si>
  <si>
    <t>YHZ</t>
  </si>
  <si>
    <t>Halifax Stanfield International Apt</t>
  </si>
  <si>
    <t>YNG</t>
  </si>
  <si>
    <t>Youngstown-Warren Apt / Air Reserve Stn</t>
  </si>
  <si>
    <t>YOD</t>
  </si>
  <si>
    <t>Canadian Forces Base Cold Lake</t>
  </si>
  <si>
    <t>YOW</t>
  </si>
  <si>
    <t>Ottawa Macdonald-Cartier Intl Apt</t>
  </si>
  <si>
    <t>YQQ</t>
  </si>
  <si>
    <t>Canadian Forces Base Comox</t>
  </si>
  <si>
    <t>YQX</t>
  </si>
  <si>
    <t>Gander International Airport</t>
  </si>
  <si>
    <t>YTR</t>
  </si>
  <si>
    <t>Canadian Forces Base Trenton</t>
  </si>
  <si>
    <t>YUL</t>
  </si>
  <si>
    <t>Montreal-Trudeau International Airport</t>
  </si>
  <si>
    <t>YUM</t>
  </si>
  <si>
    <t>YVR</t>
  </si>
  <si>
    <t>Vancouver International Apt</t>
  </si>
  <si>
    <t>YWG</t>
  </si>
  <si>
    <t>Winnipeg James Armstrong Richardson Int</t>
  </si>
  <si>
    <t>YYC</t>
  </si>
  <si>
    <t>Calgary International Airport</t>
  </si>
  <si>
    <t>YYR</t>
  </si>
  <si>
    <t>Canadian Forces Base Goose Bay</t>
  </si>
  <si>
    <t>YYT</t>
  </si>
  <si>
    <t>St. John's International Airport</t>
  </si>
  <si>
    <t>ZAD</t>
  </si>
  <si>
    <t>Zadar Airport</t>
  </si>
  <si>
    <t>ZAG</t>
  </si>
  <si>
    <t>Zagreb Franjo Tudman Airport</t>
  </si>
  <si>
    <t>ZAZ</t>
  </si>
  <si>
    <t>Zaragoza Airport</t>
  </si>
  <si>
    <t>ZXI</t>
  </si>
  <si>
    <t>Pakistan Air Force Base Nur Khan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</si>
</sst>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Red]0"/>
    <numFmt numFmtId="166" formatCode="00"/>
  </numFmts>
  <fonts count="23">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b/>
      <sz val="12"/>
      <color theme="1"/>
      <name val="Arial"/>
      <family val="2"/>
    </font>
    <font>
      <sz val="12"/>
      <color theme="1"/>
      <name val="Arial"/>
      <family val="2"/>
    </font>
    <font>
      <b/>
      <sz val="12"/>
      <color theme="0"/>
      <name val="Arial"/>
      <family val="2"/>
    </font>
    <font>
      <sz val="12"/>
      <name val="Arial"/>
      <family val="2"/>
    </font>
    <font>
      <sz val="10"/>
      <color theme="1"/>
      <name val="Arial"/>
      <family val="2"/>
    </font>
    <font>
      <b/>
      <u/>
      <sz val="12"/>
      <color theme="1"/>
      <name val="Arial"/>
      <family val="2"/>
    </font>
    <font>
      <sz val="11"/>
      <color theme="1"/>
      <name val="Arial"/>
      <family val="2"/>
    </font>
    <font>
      <b/>
      <i/>
      <u/>
      <sz val="14"/>
      <color theme="0"/>
      <name val="Arial"/>
      <family val="2"/>
    </font>
    <font>
      <sz val="8"/>
      <color theme="1"/>
      <name val="Arial"/>
      <family val="2"/>
    </font>
    <font>
      <b/>
      <sz val="8"/>
      <color theme="1"/>
      <name val="Arial"/>
      <family val="2"/>
    </font>
    <font>
      <sz val="12"/>
      <color rgb="FFFF0000"/>
      <name val="Arial"/>
      <family val="2"/>
    </font>
    <font>
      <i/>
      <sz val="8"/>
      <color theme="1"/>
      <name val="Arial"/>
      <family val="2"/>
    </font>
    <font>
      <sz val="12"/>
      <color rgb="FF000000"/>
      <name val="Arial"/>
      <family val="2"/>
    </font>
    <font>
      <b/>
      <sz val="12"/>
      <color rgb="FF000000"/>
      <name val="Arial"/>
      <family val="2"/>
    </font>
    <font>
      <u/>
      <sz val="12"/>
      <color theme="10"/>
      <name val="Arial"/>
      <family val="2"/>
    </font>
    <font>
      <b/>
      <sz val="12"/>
      <color rgb="FFFF0000"/>
      <name val="Arial"/>
      <family val="2"/>
    </font>
    <font>
      <sz val="8"/>
      <color rgb="FF212529"/>
      <name val="Calibri"/>
      <family val="2"/>
      <scheme val="minor"/>
    </font>
    <font>
      <sz val="8"/>
      <color theme="1"/>
      <name val="Calibri"/>
      <family val="2"/>
      <scheme val="minor"/>
    </font>
    <font>
      <b/>
      <u/>
      <sz val="12"/>
      <color rgb="FFFF0000"/>
      <name val="Arial"/>
      <family val="2"/>
    </font>
  </fonts>
  <fills count="10">
    <fill>
      <patternFill patternType="none"/>
    </fill>
    <fill>
      <patternFill patternType="gray125"/>
    </fill>
    <fill>
      <patternFill patternType="solid">
        <fgColor theme="5" tint="0.59999389629810485"/>
        <bgColor indexed="64"/>
      </patternFill>
    </fill>
    <fill>
      <patternFill patternType="solid">
        <fgColor theme="9"/>
        <bgColor indexed="64"/>
      </patternFill>
    </fill>
    <fill>
      <patternFill patternType="solid">
        <fgColor rgb="FF7030A0"/>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9"/>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DEE2E6"/>
      </left>
      <right style="medium">
        <color rgb="FFDEE2E6"/>
      </right>
      <top style="medium">
        <color rgb="FFDEE2E6"/>
      </top>
      <bottom style="medium">
        <color rgb="FFDEE2E6"/>
      </bottom>
      <diagonal/>
    </border>
    <border>
      <left style="medium">
        <color rgb="FFDEE2E6"/>
      </left>
      <right style="medium">
        <color rgb="FFDEE2E6"/>
      </right>
      <top/>
      <bottom/>
      <diagonal/>
    </border>
    <border>
      <left/>
      <right style="medium">
        <color rgb="FFDEE2E6"/>
      </right>
      <top/>
      <bottom/>
      <diagonal/>
    </border>
  </borders>
  <cellStyleXfs count="2">
    <xf numFmtId="0" fontId="0" fillId="0" borderId="0"/>
    <xf numFmtId="0" fontId="3" fillId="0" borderId="0" applyNumberFormat="0" applyFill="0" applyBorder="0" applyAlignment="0" applyProtection="0"/>
  </cellStyleXfs>
  <cellXfs count="167">
    <xf numFmtId="0" fontId="0" fillId="0" borderId="0" xfId="0"/>
    <xf numFmtId="15" fontId="0" fillId="0" borderId="0" xfId="0" applyNumberFormat="1"/>
    <xf numFmtId="0" fontId="1" fillId="2" borderId="1" xfId="0" applyFont="1" applyFill="1" applyBorder="1"/>
    <xf numFmtId="0" fontId="1" fillId="2" borderId="2" xfId="0" applyFont="1" applyFill="1" applyBorder="1"/>
    <xf numFmtId="164" fontId="1" fillId="2" borderId="1" xfId="0" applyNumberFormat="1" applyFont="1" applyFill="1" applyBorder="1"/>
    <xf numFmtId="0" fontId="0" fillId="0" borderId="0" xfId="0" applyAlignment="1">
      <alignment horizontal="right"/>
    </xf>
    <xf numFmtId="0" fontId="0" fillId="0" borderId="0" xfId="0" applyAlignment="1">
      <alignment horizontal="center"/>
    </xf>
    <xf numFmtId="165" fontId="0" fillId="0" borderId="0" xfId="0" applyNumberFormat="1"/>
    <xf numFmtId="15" fontId="3" fillId="0" borderId="0" xfId="1" applyNumberFormat="1"/>
    <xf numFmtId="0" fontId="1" fillId="3" borderId="1" xfId="0" applyFont="1" applyFill="1" applyBorder="1"/>
    <xf numFmtId="0" fontId="1" fillId="2" borderId="3" xfId="0" applyFont="1" applyFill="1" applyBorder="1"/>
    <xf numFmtId="0" fontId="1" fillId="2" borderId="0" xfId="0" applyFont="1" applyFill="1"/>
    <xf numFmtId="164" fontId="0" fillId="0" borderId="0" xfId="0" applyNumberFormat="1"/>
    <xf numFmtId="0" fontId="1" fillId="3" borderId="0" xfId="0" applyFont="1" applyFill="1"/>
    <xf numFmtId="49" fontId="0" fillId="0" borderId="0" xfId="0" applyNumberFormat="1"/>
    <xf numFmtId="0" fontId="5" fillId="0" borderId="0" xfId="0" applyFont="1"/>
    <xf numFmtId="0" fontId="7" fillId="0" borderId="0" xfId="0" applyFont="1"/>
    <xf numFmtId="0" fontId="6" fillId="4" borderId="0" xfId="0" applyFont="1" applyFill="1" applyAlignment="1">
      <alignment vertical="center"/>
    </xf>
    <xf numFmtId="0" fontId="5" fillId="6" borderId="0" xfId="0" applyFont="1" applyFill="1" applyAlignment="1">
      <alignment vertical="center"/>
    </xf>
    <xf numFmtId="0" fontId="4" fillId="6" borderId="0" xfId="0" applyFont="1" applyFill="1" applyAlignment="1">
      <alignment vertical="center"/>
    </xf>
    <xf numFmtId="0" fontId="5" fillId="5" borderId="0" xfId="0" applyFont="1" applyFill="1" applyAlignment="1">
      <alignment vertical="center"/>
    </xf>
    <xf numFmtId="0" fontId="4" fillId="5" borderId="0" xfId="0" applyFont="1" applyFill="1" applyAlignment="1">
      <alignment vertical="center"/>
    </xf>
    <xf numFmtId="0" fontId="4" fillId="5" borderId="0" xfId="0" applyFont="1" applyFill="1" applyAlignment="1">
      <alignment horizontal="left" vertical="center"/>
    </xf>
    <xf numFmtId="0" fontId="4" fillId="0" borderId="0" xfId="0" applyFont="1"/>
    <xf numFmtId="0" fontId="0" fillId="5" borderId="0" xfId="0" applyFill="1"/>
    <xf numFmtId="166" fontId="0" fillId="0" borderId="0" xfId="0" applyNumberFormat="1"/>
    <xf numFmtId="0" fontId="8" fillId="6" borderId="0" xfId="0" applyFont="1" applyFill="1" applyAlignment="1">
      <alignment vertical="center"/>
    </xf>
    <xf numFmtId="0" fontId="5" fillId="6" borderId="0" xfId="0" applyFont="1" applyFill="1" applyAlignment="1">
      <alignment vertical="center" wrapText="1"/>
    </xf>
    <xf numFmtId="0" fontId="5" fillId="6" borderId="0" xfId="0" applyFont="1" applyFill="1"/>
    <xf numFmtId="0" fontId="6" fillId="4" borderId="0" xfId="0" applyFont="1" applyFill="1"/>
    <xf numFmtId="0" fontId="5" fillId="5" borderId="0" xfId="0" applyFont="1" applyFill="1"/>
    <xf numFmtId="0" fontId="7" fillId="6" borderId="0" xfId="0" applyFont="1" applyFill="1"/>
    <xf numFmtId="0" fontId="8" fillId="5" borderId="1" xfId="0" applyFont="1" applyFill="1" applyBorder="1" applyAlignment="1" applyProtection="1">
      <alignment vertical="center"/>
      <protection locked="0"/>
    </xf>
    <xf numFmtId="0" fontId="5" fillId="6" borderId="0" xfId="0" applyFont="1" applyFill="1" applyAlignment="1">
      <alignment horizontal="left" vertical="center"/>
    </xf>
    <xf numFmtId="0" fontId="8" fillId="6" borderId="0" xfId="0" applyFont="1" applyFill="1" applyAlignment="1">
      <alignment horizontal="left" vertical="center" wrapText="1"/>
    </xf>
    <xf numFmtId="0" fontId="5" fillId="7" borderId="0" xfId="0" applyFont="1" applyFill="1" applyAlignment="1">
      <alignment vertical="center"/>
    </xf>
    <xf numFmtId="0" fontId="10" fillId="6" borderId="0" xfId="0" applyFont="1" applyFill="1"/>
    <xf numFmtId="0" fontId="5" fillId="6" borderId="0" xfId="0" applyFont="1" applyFill="1" applyAlignment="1">
      <alignment vertical="top"/>
    </xf>
    <xf numFmtId="0" fontId="8" fillId="6" borderId="0" xfId="0" applyFont="1" applyFill="1" applyAlignment="1">
      <alignment horizontal="left" vertical="center"/>
    </xf>
    <xf numFmtId="0" fontId="5" fillId="6" borderId="0" xfId="0" applyFont="1" applyFill="1" applyAlignment="1">
      <alignment horizontal="left" vertical="top" wrapText="1"/>
    </xf>
    <xf numFmtId="0" fontId="5" fillId="6" borderId="0" xfId="0" applyFont="1" applyFill="1" applyAlignment="1">
      <alignment horizontal="left" vertical="top"/>
    </xf>
    <xf numFmtId="0" fontId="8" fillId="0" borderId="0" xfId="0" applyFont="1"/>
    <xf numFmtId="0" fontId="8" fillId="6" borderId="0" xfId="0" applyFont="1" applyFill="1"/>
    <xf numFmtId="0" fontId="5" fillId="6" borderId="7" xfId="0" applyFont="1" applyFill="1" applyBorder="1" applyAlignment="1">
      <alignment vertical="center"/>
    </xf>
    <xf numFmtId="0" fontId="0" fillId="6" borderId="0" xfId="0" applyFill="1"/>
    <xf numFmtId="0" fontId="4" fillId="6" borderId="0" xfId="0" applyFont="1" applyFill="1" applyAlignment="1">
      <alignment horizontal="left" vertical="center"/>
    </xf>
    <xf numFmtId="0" fontId="4" fillId="6" borderId="0" xfId="0" applyFont="1" applyFill="1" applyAlignment="1">
      <alignment vertical="top"/>
    </xf>
    <xf numFmtId="0" fontId="0" fillId="6" borderId="0" xfId="0" applyFill="1" applyAlignment="1">
      <alignment vertical="top"/>
    </xf>
    <xf numFmtId="0" fontId="4" fillId="6" borderId="0" xfId="0" applyFont="1" applyFill="1" applyAlignment="1">
      <alignment horizontal="center" vertical="center"/>
    </xf>
    <xf numFmtId="0" fontId="1" fillId="6" borderId="0" xfId="0" applyFont="1" applyFill="1"/>
    <xf numFmtId="0" fontId="0" fillId="0" borderId="0" xfId="0"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15" fontId="3" fillId="0" borderId="0" xfId="1" applyNumberFormat="1" applyAlignment="1">
      <alignment horizontal="center" vertical="center"/>
    </xf>
    <xf numFmtId="15" fontId="0" fillId="0" borderId="0" xfId="0" applyNumberFormat="1" applyAlignment="1">
      <alignment horizontal="center" vertical="center"/>
    </xf>
    <xf numFmtId="49" fontId="0" fillId="0" borderId="0" xfId="0" applyNumberFormat="1" applyAlignment="1">
      <alignment horizontal="center" vertical="center"/>
    </xf>
    <xf numFmtId="0" fontId="5" fillId="5" borderId="0" xfId="0" applyFont="1" applyFill="1" applyAlignment="1">
      <alignment horizontal="left" vertical="center" wrapText="1"/>
    </xf>
    <xf numFmtId="0" fontId="8" fillId="6" borderId="8" xfId="0" applyFont="1" applyFill="1" applyBorder="1" applyAlignment="1">
      <alignment horizontal="left" vertical="center"/>
    </xf>
    <xf numFmtId="0" fontId="16" fillId="0" borderId="0" xfId="0" applyFont="1" applyAlignment="1">
      <alignment vertical="center"/>
    </xf>
    <xf numFmtId="0" fontId="5" fillId="6" borderId="0" xfId="0" applyFont="1" applyFill="1" applyAlignment="1">
      <alignment vertical="top" wrapText="1"/>
    </xf>
    <xf numFmtId="0" fontId="17" fillId="6" borderId="0" xfId="0" applyFont="1" applyFill="1" applyAlignment="1">
      <alignment horizontal="left"/>
    </xf>
    <xf numFmtId="0" fontId="17" fillId="6" borderId="0" xfId="0" applyFont="1" applyFill="1"/>
    <xf numFmtId="0" fontId="4" fillId="6" borderId="0" xfId="0" applyFont="1" applyFill="1"/>
    <xf numFmtId="0" fontId="0" fillId="0" borderId="0" xfId="0" applyAlignment="1">
      <alignment horizontal="left" vertical="top"/>
    </xf>
    <xf numFmtId="0" fontId="4" fillId="6" borderId="0" xfId="0" applyFont="1" applyFill="1" applyAlignment="1">
      <alignment horizontal="left"/>
    </xf>
    <xf numFmtId="0" fontId="14" fillId="6" borderId="0" xfId="0" applyFont="1" applyFill="1"/>
    <xf numFmtId="0" fontId="14" fillId="6" borderId="0" xfId="0" applyFont="1" applyFill="1" applyAlignment="1">
      <alignment horizontal="right"/>
    </xf>
    <xf numFmtId="0" fontId="14" fillId="6" borderId="0" xfId="0" applyFont="1" applyFill="1" applyAlignment="1">
      <alignment vertical="top"/>
    </xf>
    <xf numFmtId="0" fontId="5" fillId="6" borderId="13" xfId="0" applyFont="1" applyFill="1" applyBorder="1" applyAlignment="1">
      <alignment horizontal="left" vertical="center"/>
    </xf>
    <xf numFmtId="0" fontId="5" fillId="6" borderId="8" xfId="0" applyFont="1" applyFill="1" applyBorder="1" applyAlignment="1">
      <alignment horizontal="left" vertical="center"/>
    </xf>
    <xf numFmtId="0" fontId="5" fillId="6" borderId="14" xfId="0" applyFont="1" applyFill="1" applyBorder="1" applyAlignment="1">
      <alignment horizontal="left" vertical="center"/>
    </xf>
    <xf numFmtId="0" fontId="5" fillId="6" borderId="11" xfId="0" applyFont="1" applyFill="1" applyBorder="1" applyAlignment="1">
      <alignment horizontal="left" vertical="center"/>
    </xf>
    <xf numFmtId="0" fontId="20" fillId="8" borderId="15" xfId="0" applyFont="1" applyFill="1" applyBorder="1" applyAlignment="1">
      <alignment vertical="center" wrapText="1"/>
    </xf>
    <xf numFmtId="0" fontId="21" fillId="0" borderId="0" xfId="0" applyFont="1"/>
    <xf numFmtId="0" fontId="20" fillId="8" borderId="16" xfId="0" applyFont="1" applyFill="1" applyBorder="1" applyAlignment="1">
      <alignment vertical="center" wrapText="1"/>
    </xf>
    <xf numFmtId="0" fontId="20" fillId="8" borderId="17" xfId="0" applyFont="1" applyFill="1" applyBorder="1" applyAlignment="1">
      <alignment vertical="center" wrapText="1"/>
    </xf>
    <xf numFmtId="0" fontId="5" fillId="6" borderId="5" xfId="0" applyFont="1" applyFill="1" applyBorder="1" applyAlignment="1">
      <alignment horizontal="left" vertical="center"/>
    </xf>
    <xf numFmtId="0" fontId="5" fillId="6" borderId="10" xfId="0" applyFont="1" applyFill="1" applyBorder="1" applyAlignment="1">
      <alignment horizontal="left" vertical="center"/>
    </xf>
    <xf numFmtId="0" fontId="19" fillId="6" borderId="0" xfId="0" applyFont="1" applyFill="1" applyAlignment="1">
      <alignment vertical="center"/>
    </xf>
    <xf numFmtId="0" fontId="14" fillId="6" borderId="0" xfId="0" applyFont="1" applyFill="1" applyAlignment="1">
      <alignment vertical="center"/>
    </xf>
    <xf numFmtId="0" fontId="22" fillId="6" borderId="0" xfId="0" applyFont="1" applyFill="1" applyAlignment="1">
      <alignment vertical="top"/>
    </xf>
    <xf numFmtId="0" fontId="16" fillId="6" borderId="0" xfId="0" applyFont="1" applyFill="1" applyAlignment="1">
      <alignment horizontal="left" vertical="top" wrapText="1"/>
    </xf>
    <xf numFmtId="0" fontId="5" fillId="6" borderId="0" xfId="0" applyFont="1" applyFill="1" applyAlignment="1">
      <alignment horizontal="left" vertical="top" wrapText="1"/>
    </xf>
    <xf numFmtId="0" fontId="4" fillId="6" borderId="0" xfId="0" applyFont="1" applyFill="1" applyAlignment="1">
      <alignment horizontal="left" wrapText="1"/>
    </xf>
    <xf numFmtId="0" fontId="0" fillId="0" borderId="1" xfId="0" applyBorder="1" applyAlignment="1" applyProtection="1">
      <alignment horizontal="center"/>
      <protection locked="0"/>
    </xf>
    <xf numFmtId="0" fontId="18" fillId="9" borderId="0" xfId="1" applyFont="1" applyFill="1" applyAlignment="1" applyProtection="1">
      <alignment horizontal="center" vertical="center"/>
      <protection locked="0"/>
    </xf>
    <xf numFmtId="0" fontId="5" fillId="6" borderId="1" xfId="0" applyFont="1" applyFill="1" applyBorder="1" applyAlignment="1">
      <alignment horizontal="left" vertical="center" wrapText="1"/>
    </xf>
    <xf numFmtId="0" fontId="5" fillId="6" borderId="8" xfId="0" applyFont="1" applyFill="1" applyBorder="1" applyAlignment="1">
      <alignment horizontal="left" vertical="top" wrapText="1"/>
    </xf>
    <xf numFmtId="0" fontId="4" fillId="5" borderId="0" xfId="0" applyFont="1" applyFill="1" applyAlignment="1">
      <alignment horizontal="center" vertical="center"/>
    </xf>
    <xf numFmtId="0" fontId="5" fillId="6" borderId="0" xfId="0" applyFont="1" applyFill="1" applyAlignment="1">
      <alignment horizontal="left" vertical="top"/>
    </xf>
    <xf numFmtId="0" fontId="5" fillId="5" borderId="0" xfId="0" applyFont="1" applyFill="1" applyAlignment="1">
      <alignment horizontal="left" vertical="center" wrapText="1"/>
    </xf>
    <xf numFmtId="0" fontId="8" fillId="6" borderId="0" xfId="0" applyFont="1" applyFill="1" applyAlignment="1">
      <alignment horizontal="center" vertical="center"/>
    </xf>
    <xf numFmtId="0" fontId="8" fillId="6" borderId="8" xfId="0" applyFont="1" applyFill="1" applyBorder="1" applyAlignment="1">
      <alignment horizontal="center" vertical="center"/>
    </xf>
    <xf numFmtId="0" fontId="8" fillId="5" borderId="1" xfId="0" applyFont="1" applyFill="1" applyBorder="1" applyAlignment="1" applyProtection="1">
      <alignment horizontal="left" vertical="center"/>
      <protection locked="0"/>
    </xf>
    <xf numFmtId="164" fontId="8" fillId="5" borderId="4" xfId="0" applyNumberFormat="1" applyFont="1" applyFill="1" applyBorder="1" applyAlignment="1" applyProtection="1">
      <alignment horizontal="center" vertical="center"/>
      <protection locked="0"/>
    </xf>
    <xf numFmtId="164" fontId="8" fillId="5" borderId="6" xfId="0" applyNumberFormat="1" applyFont="1" applyFill="1" applyBorder="1" applyAlignment="1" applyProtection="1">
      <alignment horizontal="center" vertical="center"/>
      <protection locked="0"/>
    </xf>
    <xf numFmtId="49" fontId="8" fillId="5" borderId="4" xfId="0" applyNumberFormat="1" applyFont="1" applyFill="1" applyBorder="1" applyAlignment="1" applyProtection="1">
      <alignment horizontal="left" vertical="center"/>
      <protection locked="0"/>
    </xf>
    <xf numFmtId="49" fontId="8" fillId="5" borderId="6" xfId="0" applyNumberFormat="1" applyFont="1" applyFill="1" applyBorder="1" applyAlignment="1" applyProtection="1">
      <alignment horizontal="left" vertical="center"/>
      <protection locked="0"/>
    </xf>
    <xf numFmtId="0" fontId="8" fillId="0" borderId="1" xfId="0" applyFont="1" applyBorder="1" applyAlignment="1" applyProtection="1">
      <alignment horizontal="left" vertical="center"/>
      <protection locked="0"/>
    </xf>
    <xf numFmtId="49" fontId="8" fillId="5" borderId="5" xfId="0" applyNumberFormat="1" applyFont="1" applyFill="1" applyBorder="1" applyAlignment="1" applyProtection="1">
      <alignment horizontal="left" vertical="center"/>
      <protection locked="0"/>
    </xf>
    <xf numFmtId="164" fontId="5" fillId="5" borderId="4" xfId="0" applyNumberFormat="1" applyFont="1" applyFill="1" applyBorder="1" applyAlignment="1" applyProtection="1">
      <alignment horizontal="left" vertical="center"/>
      <protection locked="0"/>
    </xf>
    <xf numFmtId="164" fontId="5" fillId="5" borderId="5" xfId="0" applyNumberFormat="1" applyFont="1" applyFill="1" applyBorder="1" applyAlignment="1" applyProtection="1">
      <alignment horizontal="left" vertical="center"/>
      <protection locked="0"/>
    </xf>
    <xf numFmtId="164" fontId="5" fillId="5" borderId="6" xfId="0" applyNumberFormat="1" applyFont="1" applyFill="1" applyBorder="1" applyAlignment="1" applyProtection="1">
      <alignment horizontal="left" vertical="center"/>
      <protection locked="0"/>
    </xf>
    <xf numFmtId="0" fontId="5" fillId="5" borderId="4" xfId="0" applyFont="1" applyFill="1" applyBorder="1" applyAlignment="1" applyProtection="1">
      <alignment horizontal="left" vertical="center"/>
      <protection locked="0"/>
    </xf>
    <xf numFmtId="0" fontId="5" fillId="5" borderId="5" xfId="0" applyFont="1" applyFill="1" applyBorder="1" applyAlignment="1" applyProtection="1">
      <alignment horizontal="left" vertical="center"/>
      <protection locked="0"/>
    </xf>
    <xf numFmtId="0" fontId="5" fillId="5" borderId="6" xfId="0" applyFont="1" applyFill="1" applyBorder="1" applyAlignment="1" applyProtection="1">
      <alignment horizontal="left" vertical="center"/>
      <protection locked="0"/>
    </xf>
    <xf numFmtId="0" fontId="8" fillId="6" borderId="0" xfId="0" applyFont="1" applyFill="1" applyAlignment="1">
      <alignment horizontal="left" vertical="center"/>
    </xf>
    <xf numFmtId="0" fontId="8" fillId="6" borderId="8" xfId="0" applyFont="1" applyFill="1" applyBorder="1" applyAlignment="1">
      <alignment horizontal="left" vertical="center"/>
    </xf>
    <xf numFmtId="164" fontId="8" fillId="5" borderId="4" xfId="0" applyNumberFormat="1" applyFont="1" applyFill="1" applyBorder="1" applyAlignment="1" applyProtection="1">
      <alignment horizontal="left" vertical="center"/>
      <protection locked="0"/>
    </xf>
    <xf numFmtId="164" fontId="8" fillId="5" borderId="6" xfId="0" applyNumberFormat="1" applyFont="1" applyFill="1" applyBorder="1" applyAlignment="1" applyProtection="1">
      <alignment horizontal="left" vertical="center"/>
      <protection locked="0"/>
    </xf>
    <xf numFmtId="49" fontId="8" fillId="5" borderId="1" xfId="0" applyNumberFormat="1" applyFont="1" applyFill="1" applyBorder="1" applyAlignment="1" applyProtection="1">
      <alignment horizontal="left" vertical="center"/>
      <protection locked="0"/>
    </xf>
    <xf numFmtId="0" fontId="8" fillId="5" borderId="4" xfId="0" applyFont="1" applyFill="1" applyBorder="1" applyAlignment="1" applyProtection="1">
      <alignment horizontal="center" vertical="center"/>
      <protection locked="0"/>
    </xf>
    <xf numFmtId="0" fontId="8" fillId="5" borderId="6" xfId="0" applyFont="1" applyFill="1" applyBorder="1" applyAlignment="1" applyProtection="1">
      <alignment horizontal="center" vertical="center"/>
      <protection locked="0"/>
    </xf>
    <xf numFmtId="0" fontId="8" fillId="5" borderId="4" xfId="0" applyFont="1" applyFill="1" applyBorder="1" applyAlignment="1" applyProtection="1">
      <alignment horizontal="left" vertical="center"/>
      <protection locked="0"/>
    </xf>
    <xf numFmtId="0" fontId="8" fillId="5" borderId="5" xfId="0" applyFont="1" applyFill="1" applyBorder="1" applyAlignment="1" applyProtection="1">
      <alignment horizontal="left" vertical="center"/>
      <protection locked="0"/>
    </xf>
    <xf numFmtId="0" fontId="8" fillId="5" borderId="6" xfId="0" applyFont="1" applyFill="1" applyBorder="1" applyAlignment="1" applyProtection="1">
      <alignment horizontal="left" vertical="center"/>
      <protection locked="0"/>
    </xf>
    <xf numFmtId="0" fontId="3" fillId="6" borderId="0" xfId="1" applyFill="1" applyAlignment="1" applyProtection="1">
      <alignment horizontal="center" vertical="center"/>
      <protection locked="0"/>
    </xf>
    <xf numFmtId="0" fontId="5" fillId="6" borderId="13" xfId="0" applyFont="1" applyFill="1" applyBorder="1" applyAlignment="1">
      <alignment horizontal="center"/>
    </xf>
    <xf numFmtId="166" fontId="8" fillId="5" borderId="4" xfId="0" applyNumberFormat="1" applyFont="1" applyFill="1" applyBorder="1" applyAlignment="1" applyProtection="1">
      <alignment horizontal="left" vertical="center"/>
      <protection locked="0"/>
    </xf>
    <xf numFmtId="166" fontId="8" fillId="5" borderId="6" xfId="0" applyNumberFormat="1" applyFont="1" applyFill="1" applyBorder="1" applyAlignment="1" applyProtection="1">
      <alignment horizontal="left" vertical="center"/>
      <protection locked="0"/>
    </xf>
    <xf numFmtId="164" fontId="8" fillId="6" borderId="0" xfId="0" applyNumberFormat="1" applyFont="1" applyFill="1" applyAlignment="1">
      <alignment horizontal="center"/>
    </xf>
    <xf numFmtId="0" fontId="12" fillId="6" borderId="1" xfId="0" applyFont="1" applyFill="1" applyBorder="1" applyAlignment="1">
      <alignment horizontal="left" vertical="center" wrapText="1"/>
    </xf>
    <xf numFmtId="0" fontId="5" fillId="6" borderId="0" xfId="0" applyFont="1" applyFill="1" applyAlignment="1">
      <alignment horizontal="left" wrapText="1"/>
    </xf>
    <xf numFmtId="0" fontId="4" fillId="6" borderId="8" xfId="0" applyFont="1" applyFill="1" applyBorder="1" applyAlignment="1">
      <alignment horizontal="center" vertical="center" textRotation="90"/>
    </xf>
    <xf numFmtId="0" fontId="5" fillId="6" borderId="0" xfId="0" applyFont="1" applyFill="1" applyAlignment="1">
      <alignment horizontal="center"/>
    </xf>
    <xf numFmtId="14" fontId="8" fillId="6" borderId="0" xfId="0" applyNumberFormat="1" applyFont="1" applyFill="1" applyAlignment="1">
      <alignment horizontal="center"/>
    </xf>
    <xf numFmtId="0" fontId="8" fillId="5" borderId="5" xfId="0" applyFont="1" applyFill="1" applyBorder="1" applyAlignment="1" applyProtection="1">
      <alignment horizontal="center" vertical="center"/>
      <protection locked="0"/>
    </xf>
    <xf numFmtId="49" fontId="8" fillId="5" borderId="4" xfId="0" applyNumberFormat="1" applyFont="1" applyFill="1" applyBorder="1" applyAlignment="1" applyProtection="1">
      <alignment horizontal="center" vertical="center"/>
      <protection locked="0"/>
    </xf>
    <xf numFmtId="49" fontId="8" fillId="5" borderId="5" xfId="0" applyNumberFormat="1" applyFont="1" applyFill="1" applyBorder="1" applyAlignment="1" applyProtection="1">
      <alignment horizontal="center" vertical="center"/>
      <protection locked="0"/>
    </xf>
    <xf numFmtId="49" fontId="8" fillId="5" borderId="6" xfId="0" applyNumberFormat="1" applyFont="1" applyFill="1" applyBorder="1" applyAlignment="1" applyProtection="1">
      <alignment horizontal="center" vertical="center"/>
      <protection locked="0"/>
    </xf>
    <xf numFmtId="0" fontId="4" fillId="6" borderId="10" xfId="0" applyFont="1" applyFill="1" applyBorder="1" applyAlignment="1">
      <alignment horizontal="center" vertical="center"/>
    </xf>
    <xf numFmtId="0" fontId="5" fillId="6" borderId="10" xfId="0" applyFont="1" applyFill="1" applyBorder="1" applyAlignment="1">
      <alignment horizontal="center" vertical="center"/>
    </xf>
    <xf numFmtId="0" fontId="5" fillId="5" borderId="1" xfId="0" applyFont="1" applyFill="1" applyBorder="1" applyAlignment="1" applyProtection="1">
      <alignment horizontal="left" vertical="center"/>
      <protection locked="0"/>
    </xf>
    <xf numFmtId="0" fontId="5" fillId="5" borderId="0" xfId="0" applyFont="1" applyFill="1" applyAlignment="1">
      <alignment horizontal="center" vertical="center"/>
    </xf>
    <xf numFmtId="0" fontId="5" fillId="0" borderId="1" xfId="0" applyFont="1" applyBorder="1" applyAlignment="1" applyProtection="1">
      <alignment horizontal="left"/>
      <protection locked="0"/>
    </xf>
    <xf numFmtId="0" fontId="5" fillId="0" borderId="1" xfId="0" applyFont="1" applyBorder="1" applyAlignment="1" applyProtection="1">
      <alignment horizontal="left" vertical="top"/>
      <protection locked="0"/>
    </xf>
    <xf numFmtId="0" fontId="8" fillId="5" borderId="1" xfId="0" applyFont="1" applyFill="1" applyBorder="1" applyAlignment="1" applyProtection="1">
      <alignment horizontal="center" vertical="center"/>
      <protection locked="0"/>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top" wrapText="1"/>
    </xf>
    <xf numFmtId="0" fontId="5" fillId="6" borderId="0" xfId="0" applyFont="1" applyFill="1" applyAlignment="1">
      <alignment horizontal="center" vertical="center"/>
    </xf>
    <xf numFmtId="0" fontId="5" fillId="0" borderId="0" xfId="0" applyFont="1" applyAlignment="1">
      <alignment horizontal="center"/>
    </xf>
    <xf numFmtId="0" fontId="12" fillId="6" borderId="9" xfId="0" applyFont="1" applyFill="1" applyBorder="1" applyAlignment="1">
      <alignment horizontal="left" vertical="center" wrapText="1"/>
    </xf>
    <xf numFmtId="0" fontId="12" fillId="6" borderId="10" xfId="0" applyFont="1" applyFill="1" applyBorder="1" applyAlignment="1">
      <alignment horizontal="left" vertical="center" wrapText="1"/>
    </xf>
    <xf numFmtId="0" fontId="12" fillId="6" borderId="11" xfId="0" applyFont="1" applyFill="1" applyBorder="1" applyAlignment="1">
      <alignment horizontal="left" vertical="center" wrapText="1"/>
    </xf>
    <xf numFmtId="0" fontId="12" fillId="6" borderId="7" xfId="0" applyFont="1" applyFill="1" applyBorder="1" applyAlignment="1">
      <alignment horizontal="left" vertical="center" wrapText="1"/>
    </xf>
    <xf numFmtId="0" fontId="12" fillId="6" borderId="0" xfId="0" applyFont="1" applyFill="1" applyAlignment="1">
      <alignment horizontal="left" vertical="center" wrapText="1"/>
    </xf>
    <xf numFmtId="0" fontId="12" fillId="6" borderId="8" xfId="0" applyFont="1" applyFill="1" applyBorder="1" applyAlignment="1">
      <alignment horizontal="left" vertical="center" wrapText="1"/>
    </xf>
    <xf numFmtId="0" fontId="12" fillId="6" borderId="12" xfId="0" applyFont="1" applyFill="1" applyBorder="1" applyAlignment="1">
      <alignment horizontal="left" vertical="center" wrapText="1"/>
    </xf>
    <xf numFmtId="0" fontId="12" fillId="6" borderId="13" xfId="0" applyFont="1" applyFill="1" applyBorder="1" applyAlignment="1">
      <alignment horizontal="left" vertical="center" wrapText="1"/>
    </xf>
    <xf numFmtId="0" fontId="12" fillId="6" borderId="14" xfId="0" applyFont="1" applyFill="1" applyBorder="1" applyAlignment="1">
      <alignment horizontal="left" vertical="center" wrapText="1"/>
    </xf>
    <xf numFmtId="164" fontId="4" fillId="6" borderId="0" xfId="0" applyNumberFormat="1" applyFont="1" applyFill="1" applyAlignment="1">
      <alignment horizontal="left" vertical="center"/>
    </xf>
    <xf numFmtId="0" fontId="6" fillId="4" borderId="0" xfId="0" applyFont="1" applyFill="1" applyAlignment="1">
      <alignment horizontal="center" vertical="center"/>
    </xf>
    <xf numFmtId="0" fontId="4" fillId="6" borderId="0" xfId="0" applyFont="1" applyFill="1" applyAlignment="1">
      <alignment horizontal="left" vertical="top" wrapText="1"/>
    </xf>
    <xf numFmtId="0" fontId="5" fillId="5" borderId="4" xfId="0" applyFont="1" applyFill="1" applyBorder="1" applyAlignment="1" applyProtection="1">
      <alignment horizontal="left" vertical="top"/>
      <protection locked="0"/>
    </xf>
    <xf numFmtId="0" fontId="5" fillId="5" borderId="5" xfId="0" applyFont="1" applyFill="1" applyBorder="1" applyAlignment="1" applyProtection="1">
      <alignment horizontal="left" vertical="top"/>
      <protection locked="0"/>
    </xf>
    <xf numFmtId="0" fontId="5" fillId="5" borderId="6" xfId="0" applyFont="1" applyFill="1" applyBorder="1" applyAlignment="1" applyProtection="1">
      <alignment horizontal="left" vertical="top"/>
      <protection locked="0"/>
    </xf>
    <xf numFmtId="0" fontId="5" fillId="5" borderId="1" xfId="0" applyFont="1" applyFill="1" applyBorder="1" applyAlignment="1" applyProtection="1">
      <alignment horizontal="left" vertical="top"/>
      <protection locked="0"/>
    </xf>
    <xf numFmtId="0" fontId="5" fillId="5" borderId="9" xfId="0" applyFont="1" applyFill="1" applyBorder="1" applyAlignment="1" applyProtection="1">
      <alignment horizontal="left" vertical="top"/>
      <protection locked="0"/>
    </xf>
    <xf numFmtId="0" fontId="5" fillId="5" borderId="10" xfId="0" applyFont="1" applyFill="1" applyBorder="1" applyAlignment="1" applyProtection="1">
      <alignment horizontal="left" vertical="top"/>
      <protection locked="0"/>
    </xf>
    <xf numFmtId="0" fontId="5" fillId="5" borderId="11" xfId="0" applyFont="1" applyFill="1" applyBorder="1" applyAlignment="1" applyProtection="1">
      <alignment horizontal="left" vertical="top"/>
      <protection locked="0"/>
    </xf>
    <xf numFmtId="0" fontId="5" fillId="5" borderId="7" xfId="0" applyFont="1" applyFill="1" applyBorder="1" applyAlignment="1" applyProtection="1">
      <alignment horizontal="left" vertical="top"/>
      <protection locked="0"/>
    </xf>
    <xf numFmtId="0" fontId="5" fillId="5" borderId="0" xfId="0" applyFont="1" applyFill="1" applyAlignment="1" applyProtection="1">
      <alignment horizontal="left" vertical="top"/>
      <protection locked="0"/>
    </xf>
    <xf numFmtId="0" fontId="5" fillId="5" borderId="8" xfId="0" applyFont="1" applyFill="1" applyBorder="1" applyAlignment="1" applyProtection="1">
      <alignment horizontal="left" vertical="top"/>
      <protection locked="0"/>
    </xf>
    <xf numFmtId="0" fontId="5" fillId="5" borderId="12" xfId="0" applyFont="1" applyFill="1" applyBorder="1" applyAlignment="1" applyProtection="1">
      <alignment horizontal="left" vertical="top"/>
      <protection locked="0"/>
    </xf>
    <xf numFmtId="0" fontId="5" fillId="5" borderId="13" xfId="0" applyFont="1" applyFill="1" applyBorder="1" applyAlignment="1" applyProtection="1">
      <alignment horizontal="left" vertical="top"/>
      <protection locked="0"/>
    </xf>
    <xf numFmtId="0" fontId="5" fillId="5" borderId="14" xfId="0" applyFont="1" applyFill="1" applyBorder="1" applyAlignment="1" applyProtection="1">
      <alignment horizontal="left" vertical="top"/>
      <protection locked="0"/>
    </xf>
    <xf numFmtId="0" fontId="5" fillId="6" borderId="0" xfId="0" applyFont="1" applyFill="1" applyAlignment="1">
      <alignment horizontal="center" vertical="top" wrapText="1"/>
    </xf>
  </cellXfs>
  <cellStyles count="2">
    <cellStyle name="Hyperlink" xfId="1" builtinId="8"/>
    <cellStyle name="Normal" xfId="0" builtinId="0"/>
  </cellStyles>
  <dxfs count="45">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dxf>
    <dxf>
      <border outline="0">
        <bottom style="thin">
          <color indexed="64"/>
        </bottom>
      </border>
    </dxf>
    <dxf>
      <border outline="0">
        <top style="thin">
          <color indexed="64"/>
        </top>
      </border>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dxf>
    <dxf>
      <border outline="0">
        <bottom style="thin">
          <color indexed="64"/>
        </bottom>
      </border>
    </dxf>
    <dxf>
      <border outline="0">
        <top style="thin">
          <color indexed="64"/>
        </top>
      </border>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dxf>
    <dxf>
      <border outline="0">
        <bottom style="thin">
          <color indexed="64"/>
        </bottom>
      </border>
    </dxf>
    <dxf>
      <border outline="0">
        <top style="thin">
          <color indexed="64"/>
        </top>
      </border>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dxf>
    <dxf>
      <border outline="0">
        <bottom style="thin">
          <color indexed="64"/>
        </bottom>
      </border>
    </dxf>
    <dxf>
      <border outline="0">
        <top style="thin">
          <color indexed="64"/>
        </top>
      </border>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dxf>
    <dxf>
      <border outline="0">
        <bottom style="thin">
          <color indexed="64"/>
        </bottom>
      </border>
    </dxf>
    <dxf>
      <border outline="0">
        <top style="thin">
          <color indexed="64"/>
        </top>
      </border>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dxf>
    <dxf>
      <border outline="0">
        <bottom style="thin">
          <color indexed="64"/>
        </bottom>
      </border>
    </dxf>
    <dxf>
      <border outline="0">
        <top style="thin">
          <color indexed="64"/>
        </top>
      </border>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dxf>
    <dxf>
      <border outline="0">
        <bottom style="thin">
          <color indexed="64"/>
        </bottom>
      </border>
    </dxf>
    <dxf>
      <border outline="0">
        <top style="thin">
          <color indexed="64"/>
        </top>
      </border>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7.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D0E772-68B1-4EEC-AD46-58644A49FC61}" name="travelStatusTable" displayName="travelStatusTable" ref="B1:B8" totalsRowShown="0" headerRowDxfId="22" headerRowBorderDxfId="20" tableBorderDxfId="21">
  <autoFilter ref="B1:B8" xr:uid="{67D0E772-68B1-4EEC-AD46-58644A49FC61}"/>
  <tableColumns count="1">
    <tableColumn id="1" xr3:uid="{87CFF7DC-8428-4BE8-97B8-427D944FFBC9}" name="TRAVEL STATUS C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C47233C-DAA1-41A3-8F78-0486BC87B76E}" name="genderTable" displayName="genderTable" ref="C1:C4" totalsRowShown="0" headerRowDxfId="19" headerRowBorderDxfId="17" tableBorderDxfId="18">
  <autoFilter ref="C1:C4" xr:uid="{AC47233C-DAA1-41A3-8F78-0486BC87B76E}"/>
  <tableColumns count="1">
    <tableColumn id="1" xr3:uid="{D50542B1-DCE3-4AC2-A5F8-0725FBDF4A64}" name="GENDER"/>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6149CEA-7406-43E6-9AFE-EEABC0835F43}" name="ageCategoryTable" displayName="ageCategoryTable" ref="D1:D5" totalsRowShown="0" headerRowDxfId="16" headerRowBorderDxfId="14" tableBorderDxfId="15">
  <autoFilter ref="D1:D5" xr:uid="{06149CEA-7406-43E6-9AFE-EEABC0835F43}"/>
  <tableColumns count="1">
    <tableColumn id="1" xr3:uid="{AF34CEEA-B57C-46E0-901B-79DDD876FEE7}" name="AGE CATEGORY"/>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59596D1-2C08-47EA-914B-F1E7B0F67FBA}" name="otherTypeTable" displayName="otherTypeTable" ref="E1:E5" totalsRowShown="0" headerRowDxfId="13" headerRowBorderDxfId="11" tableBorderDxfId="12">
  <autoFilter ref="E1:E5" xr:uid="{E59596D1-2C08-47EA-914B-F1E7B0F67FBA}"/>
  <tableColumns count="1">
    <tableColumn id="1" xr3:uid="{2B00A949-1D78-4778-9B09-EB277E56F2DF}" name="OTHER TYPE"/>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8016A19-BEF1-4B98-A4A2-BD9953174C05}" name="contactTypeOtherTable" displayName="contactTypeOtherTable" ref="F1:F4" totalsRowShown="0" headerRowDxfId="10" headerRowBorderDxfId="8" tableBorderDxfId="9">
  <autoFilter ref="F1:F4" xr:uid="{B8016A19-BEF1-4B98-A4A2-BD9953174C05}"/>
  <tableColumns count="1">
    <tableColumn id="1" xr3:uid="{601AA124-E6E7-4D9E-872E-DA0A28C8C879}" name="CONTACT TYPE OTHER"/>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C622EA1-55AF-46CB-ACA0-81B1E193BDDE}" name="documentTypeTable" displayName="documentTypeTable" ref="G1:G23" totalsRowShown="0" headerRowDxfId="7">
  <autoFilter ref="G1:G23" xr:uid="{2C622EA1-55AF-46CB-ACA0-81B1E193BDDE}"/>
  <tableColumns count="1">
    <tableColumn id="1" xr3:uid="{149CCF11-17CB-4183-96AF-CD47E4F8383B}" name="DOCUMENT TYPE"/>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9123CCF-0F9C-4D66-8A2D-C3C4B3BD2A99}" name="contactTypeAllTable" displayName="contactTypeAllTable" ref="H1:H7" totalsRowShown="0" headerRowDxfId="6" headerRowBorderDxfId="4" tableBorderDxfId="5">
  <autoFilter ref="H1:H7" xr:uid="{D9123CCF-0F9C-4D66-8A2D-C3C4B3BD2A99}"/>
  <tableColumns count="1">
    <tableColumn id="1" xr3:uid="{407CBA48-EF80-4FC6-A895-35CCB132AEE7}" name="CONTACT TYPE ALL/PAX"/>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4D7CFED-6C9C-4E49-BC2D-5BE847ED1598}" name="titleTable" displayName="titleTable" ref="A1:A96" totalsRowShown="0" headerRowDxfId="3" headerRowBorderDxfId="1" tableBorderDxfId="2">
  <autoFilter ref="A1:A96" xr:uid="{94D7CFED-6C9C-4E49-BC2D-5BE847ED1598}"/>
  <tableColumns count="1">
    <tableColumn id="1" xr3:uid="{EDCF07DF-0493-45D7-BE7C-9F8B9B79AEA9}" name="Title"/>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2B1F25-EE47-43EC-8FE2-284C3A6F72AA}" name="actionCodeTable" displayName="actionCodeTable" ref="I1:I3" totalsRowShown="0" headerRowDxfId="0">
  <autoFilter ref="I1:I3" xr:uid="{262B1F25-EE47-43EC-8FE2-284C3A6F72AA}"/>
  <tableColumns count="1">
    <tableColumn id="1" xr3:uid="{AC9B7CEE-EA80-4517-815B-A1A380043098}" name="ACTION COD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1.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iata.org/en/publications/directories/code-search/" TargetMode="External"/><Relationship Id="rId3" Type="http://schemas.openxmlformats.org/officeDocument/2006/relationships/hyperlink" Target="https://www.iata.org/en/publications/directories/code-search/" TargetMode="External"/><Relationship Id="rId7" Type="http://schemas.openxmlformats.org/officeDocument/2006/relationships/hyperlink" Target="https://www.iata.org/en/publications/directories/code-search/" TargetMode="External"/><Relationship Id="rId2" Type="http://schemas.openxmlformats.org/officeDocument/2006/relationships/hyperlink" Target="https://www.iata.org/en/publications/directories/code-search/" TargetMode="External"/><Relationship Id="rId1" Type="http://schemas.openxmlformats.org/officeDocument/2006/relationships/hyperlink" Target="https://www.iata.org/en/publications/directories/code-search/" TargetMode="External"/><Relationship Id="rId6" Type="http://schemas.openxmlformats.org/officeDocument/2006/relationships/hyperlink" Target="https://www.iata.org/en/publications/directories/code-search/" TargetMode="External"/><Relationship Id="rId5" Type="http://schemas.openxmlformats.org/officeDocument/2006/relationships/hyperlink" Target="https://www.iata.org/en/publications/directories/code-search/" TargetMode="External"/><Relationship Id="rId10" Type="http://schemas.openxmlformats.org/officeDocument/2006/relationships/printerSettings" Target="../printerSettings/printerSettings2.bin"/><Relationship Id="rId4" Type="http://schemas.openxmlformats.org/officeDocument/2006/relationships/hyperlink" Target="https://www.iata.org/en/publications/directories/code-search/" TargetMode="External"/><Relationship Id="rId9" Type="http://schemas.openxmlformats.org/officeDocument/2006/relationships/hyperlink" Target="https://www.iata.org/en/publications/directories/code-search/"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92AFA-0DDF-45DD-ABEF-291199CD5F53}">
  <sheetPr>
    <tabColor theme="9"/>
    <pageSetUpPr fitToPage="1"/>
  </sheetPr>
  <dimension ref="A1:AY1007"/>
  <sheetViews>
    <sheetView topLeftCell="A72" zoomScaleNormal="100" workbookViewId="0">
      <selection activeCell="S51" sqref="S51:AA51"/>
    </sheetView>
  </sheetViews>
  <sheetFormatPr defaultRowHeight="15"/>
  <cols>
    <col min="1" max="31" width="5.5703125" customWidth="1"/>
  </cols>
  <sheetData>
    <row r="1" spans="1:51" ht="20.100000000000001" customHeight="1">
      <c r="A1" s="21"/>
      <c r="B1" s="21"/>
      <c r="C1" s="21"/>
      <c r="D1" s="21"/>
      <c r="F1" s="21"/>
      <c r="G1" s="21"/>
      <c r="H1" s="88" t="s">
        <v>0</v>
      </c>
      <c r="I1" s="88"/>
      <c r="J1" s="88"/>
      <c r="K1" s="88"/>
      <c r="L1" s="88"/>
      <c r="M1" s="88"/>
      <c r="N1" s="88"/>
      <c r="O1" s="88"/>
      <c r="P1" s="88"/>
      <c r="Q1" s="88"/>
      <c r="R1" s="88"/>
      <c r="S1" s="88"/>
      <c r="T1" s="88"/>
      <c r="U1" s="88"/>
      <c r="V1" s="88"/>
      <c r="W1" s="88"/>
      <c r="X1" s="88"/>
      <c r="Y1" s="88"/>
      <c r="Z1" s="88" t="s">
        <v>1</v>
      </c>
      <c r="AA1" s="88"/>
      <c r="AB1" s="88"/>
      <c r="AC1" s="88"/>
      <c r="AD1" s="88"/>
      <c r="AE1" s="24"/>
    </row>
    <row r="2" spans="1:51" ht="20.100000000000001" customHeight="1">
      <c r="A2" s="17" t="s">
        <v>2</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24"/>
    </row>
    <row r="3" spans="1:51" ht="20.100000000000001" customHeight="1">
      <c r="A3" s="60" t="s">
        <v>3</v>
      </c>
      <c r="B3" s="18"/>
      <c r="C3" s="19"/>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30"/>
      <c r="AF3" s="15"/>
      <c r="AG3" s="15"/>
      <c r="AH3" s="15"/>
      <c r="AI3" s="15"/>
      <c r="AJ3" s="15"/>
      <c r="AK3" s="15"/>
      <c r="AL3" s="15"/>
      <c r="AM3" s="15"/>
      <c r="AN3" s="15"/>
      <c r="AO3" s="15"/>
      <c r="AP3" s="15"/>
      <c r="AQ3" s="15"/>
      <c r="AR3" s="15"/>
      <c r="AS3" s="15"/>
      <c r="AT3" s="15"/>
      <c r="AU3" s="15"/>
      <c r="AV3" s="15"/>
      <c r="AW3" s="15"/>
      <c r="AX3" s="15"/>
      <c r="AY3" s="15"/>
    </row>
    <row r="4" spans="1:51" ht="20.100000000000001" customHeight="1">
      <c r="A4" s="82" t="s">
        <v>4</v>
      </c>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59"/>
      <c r="AE4" s="30"/>
      <c r="AF4" s="15"/>
      <c r="AG4" s="15"/>
      <c r="AH4" s="15"/>
      <c r="AI4" s="15"/>
      <c r="AJ4" s="15"/>
      <c r="AK4" s="15"/>
      <c r="AL4" s="15"/>
      <c r="AM4" s="15"/>
      <c r="AN4" s="15"/>
      <c r="AO4" s="15"/>
      <c r="AP4" s="15"/>
      <c r="AQ4" s="15"/>
      <c r="AR4" s="15"/>
      <c r="AS4" s="15"/>
      <c r="AT4" s="15"/>
      <c r="AU4" s="15"/>
      <c r="AV4" s="15"/>
      <c r="AW4" s="15"/>
      <c r="AX4" s="15"/>
      <c r="AY4" s="15"/>
    </row>
    <row r="5" spans="1:51" ht="20.100000000000001" customHeight="1">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59"/>
      <c r="AE5" s="30"/>
      <c r="AF5" s="15"/>
      <c r="AG5" s="15"/>
      <c r="AH5" s="15"/>
      <c r="AI5" s="15"/>
      <c r="AJ5" s="15"/>
      <c r="AK5" s="15"/>
      <c r="AL5" s="15"/>
      <c r="AM5" s="15"/>
      <c r="AN5" s="15"/>
      <c r="AO5" s="15"/>
      <c r="AP5" s="15"/>
      <c r="AQ5" s="15"/>
      <c r="AR5" s="15"/>
      <c r="AS5" s="15"/>
      <c r="AT5" s="15"/>
      <c r="AU5" s="15"/>
      <c r="AV5" s="15"/>
      <c r="AW5" s="15"/>
      <c r="AX5" s="15"/>
      <c r="AY5" s="15"/>
    </row>
    <row r="6" spans="1:51" ht="1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59"/>
      <c r="AE6" s="30"/>
      <c r="AF6" s="15"/>
      <c r="AG6" s="15"/>
      <c r="AH6" s="15"/>
      <c r="AI6" s="15"/>
      <c r="AJ6" s="15"/>
      <c r="AK6" s="15"/>
      <c r="AL6" s="15"/>
      <c r="AM6" s="15"/>
      <c r="AN6" s="15"/>
      <c r="AO6" s="15"/>
      <c r="AP6" s="15"/>
      <c r="AQ6" s="15"/>
      <c r="AR6" s="15"/>
      <c r="AS6" s="15"/>
      <c r="AT6" s="15"/>
      <c r="AU6" s="15"/>
      <c r="AV6" s="15"/>
      <c r="AW6" s="15"/>
      <c r="AX6" s="15"/>
      <c r="AY6" s="15"/>
    </row>
    <row r="7" spans="1:51" ht="20.100000000000001" customHeight="1">
      <c r="A7" s="83" t="s">
        <v>5</v>
      </c>
      <c r="B7" s="83"/>
      <c r="C7" s="83"/>
      <c r="D7" s="83"/>
      <c r="E7" s="83"/>
      <c r="F7" s="59"/>
      <c r="G7" s="59"/>
      <c r="H7" s="59"/>
      <c r="I7" s="59"/>
      <c r="J7" s="59"/>
      <c r="K7" s="59"/>
      <c r="L7" s="59"/>
      <c r="M7" s="59"/>
      <c r="N7" s="59"/>
      <c r="O7" s="59"/>
      <c r="P7" s="59"/>
      <c r="Q7" s="59"/>
      <c r="R7" s="59"/>
      <c r="S7" s="59"/>
      <c r="T7" s="59"/>
      <c r="U7" s="59"/>
      <c r="V7" s="59"/>
      <c r="W7" s="59"/>
      <c r="X7" s="59"/>
      <c r="Y7" s="59"/>
      <c r="Z7" s="59"/>
      <c r="AA7" s="59"/>
      <c r="AB7" s="59"/>
      <c r="AC7" s="59"/>
      <c r="AD7" s="59"/>
      <c r="AE7" s="30"/>
      <c r="AF7" s="58"/>
    </row>
    <row r="8" spans="1:51" ht="20.100000000000001" customHeight="1">
      <c r="A8" s="82" t="s">
        <v>6</v>
      </c>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37"/>
      <c r="AE8" s="30"/>
      <c r="AF8" s="15"/>
    </row>
    <row r="9" spans="1:51" ht="5.25" customHeight="1">
      <c r="A9" s="18"/>
      <c r="B9" s="18"/>
      <c r="C9" s="19"/>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30"/>
      <c r="AF9" s="15"/>
    </row>
    <row r="10" spans="1:51" ht="20.100000000000001" customHeight="1">
      <c r="A10" s="62" t="s">
        <v>7</v>
      </c>
      <c r="B10" s="18"/>
      <c r="C10" s="19"/>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30"/>
      <c r="AF10" s="58" t="s">
        <v>8</v>
      </c>
      <c r="AG10" s="15"/>
      <c r="AH10" s="15"/>
      <c r="AI10" s="15"/>
      <c r="AJ10" s="15"/>
      <c r="AK10" s="15"/>
      <c r="AL10" s="15"/>
      <c r="AM10" s="15"/>
      <c r="AN10" s="15"/>
      <c r="AO10" s="15"/>
      <c r="AP10" s="15"/>
      <c r="AQ10" s="15"/>
      <c r="AR10" s="15"/>
      <c r="AS10" s="15"/>
      <c r="AT10" s="15"/>
      <c r="AU10" s="15"/>
      <c r="AV10" s="15"/>
      <c r="AW10" s="15"/>
      <c r="AX10" s="15"/>
      <c r="AY10" s="15"/>
    </row>
    <row r="11" spans="1:51" ht="20.100000000000001" customHeight="1">
      <c r="A11" s="81" t="s">
        <v>9</v>
      </c>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18"/>
      <c r="AE11" s="30"/>
      <c r="AF11" s="15"/>
      <c r="AG11" s="15"/>
      <c r="AH11" s="15"/>
      <c r="AI11" s="15"/>
      <c r="AJ11" s="15"/>
      <c r="AK11" s="15"/>
      <c r="AL11" s="15"/>
      <c r="AM11" s="15"/>
      <c r="AN11" s="15"/>
      <c r="AO11" s="15"/>
      <c r="AP11" s="15"/>
      <c r="AQ11" s="15"/>
      <c r="AR11" s="15"/>
      <c r="AS11" s="15"/>
      <c r="AT11" s="15"/>
      <c r="AU11" s="15"/>
      <c r="AV11" s="15"/>
      <c r="AW11" s="15"/>
      <c r="AX11" s="15"/>
      <c r="AY11" s="15"/>
    </row>
    <row r="12" spans="1:51" ht="5.25" customHeight="1">
      <c r="A12" s="28"/>
      <c r="B12" s="18"/>
      <c r="C12" s="19"/>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30"/>
      <c r="AF12" s="58"/>
      <c r="AG12" s="15"/>
      <c r="AH12" s="15"/>
      <c r="AI12" s="15"/>
      <c r="AJ12" s="15"/>
      <c r="AK12" s="15"/>
      <c r="AL12" s="15"/>
      <c r="AM12" s="15"/>
      <c r="AN12" s="15"/>
      <c r="AO12" s="15"/>
      <c r="AP12" s="15"/>
      <c r="AQ12" s="15"/>
      <c r="AR12" s="15"/>
      <c r="AS12" s="15"/>
      <c r="AT12" s="15"/>
      <c r="AU12" s="15"/>
      <c r="AV12" s="15"/>
      <c r="AW12" s="15"/>
      <c r="AX12" s="15"/>
      <c r="AY12" s="15"/>
    </row>
    <row r="13" spans="1:51" ht="20.100000000000001" customHeight="1">
      <c r="A13" s="61" t="s">
        <v>10</v>
      </c>
      <c r="B13" s="18"/>
      <c r="C13" s="19"/>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30"/>
      <c r="AF13" s="15"/>
    </row>
    <row r="14" spans="1:51" ht="20.100000000000001" customHeight="1">
      <c r="A14" s="82" t="s">
        <v>11</v>
      </c>
      <c r="B14" s="82"/>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67"/>
      <c r="AE14" s="30"/>
      <c r="AF14" s="15"/>
    </row>
    <row r="15" spans="1:51" ht="20.100000000000001" customHeight="1">
      <c r="A15" s="82"/>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67"/>
      <c r="AE15" s="30"/>
      <c r="AF15" s="15"/>
    </row>
    <row r="16" spans="1:51" ht="20.100000000000001" customHeight="1">
      <c r="A16" s="82"/>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67"/>
      <c r="AE16" s="30"/>
      <c r="AF16" s="15"/>
    </row>
    <row r="17" spans="1:51" ht="5.25" customHeight="1">
      <c r="A17" s="61"/>
      <c r="B17" s="18"/>
      <c r="C17" s="19"/>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30"/>
      <c r="AF17" s="15"/>
    </row>
    <row r="18" spans="1:51" ht="20.100000000000001" customHeight="1">
      <c r="A18" s="61" t="s">
        <v>12</v>
      </c>
      <c r="B18" s="18"/>
      <c r="C18" s="19"/>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30"/>
      <c r="AF18" s="15"/>
      <c r="AG18" s="15"/>
      <c r="AH18" s="15"/>
      <c r="AI18" s="15"/>
      <c r="AJ18" s="15"/>
      <c r="AK18" s="15"/>
      <c r="AL18" s="15"/>
      <c r="AM18" s="15"/>
      <c r="AN18" s="15"/>
      <c r="AO18" s="15"/>
      <c r="AP18" s="15"/>
      <c r="AQ18" s="15"/>
      <c r="AR18" s="15"/>
      <c r="AS18" s="15"/>
      <c r="AT18" s="15"/>
      <c r="AU18" s="15"/>
      <c r="AV18" s="15"/>
      <c r="AW18" s="15"/>
      <c r="AX18" s="15"/>
      <c r="AY18" s="15"/>
    </row>
    <row r="19" spans="1:51" ht="20.100000000000001" customHeight="1">
      <c r="A19" s="82" t="s">
        <v>13</v>
      </c>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18"/>
      <c r="AE19" s="30"/>
      <c r="AF19" s="15"/>
      <c r="AG19" s="15"/>
      <c r="AH19" s="15"/>
      <c r="AI19" s="15"/>
      <c r="AJ19" s="15"/>
      <c r="AK19" s="15"/>
      <c r="AL19" s="15"/>
      <c r="AM19" s="15"/>
      <c r="AN19" s="15"/>
      <c r="AO19" s="15"/>
      <c r="AP19" s="15"/>
      <c r="AQ19" s="15"/>
      <c r="AR19" s="15"/>
      <c r="AS19" s="15"/>
      <c r="AT19" s="15"/>
      <c r="AU19" s="15"/>
      <c r="AV19" s="15"/>
      <c r="AW19" s="15"/>
      <c r="AX19" s="15"/>
      <c r="AY19" s="15"/>
    </row>
    <row r="20" spans="1:51" ht="5.25" customHeight="1">
      <c r="A20" s="18"/>
      <c r="B20" s="18"/>
      <c r="C20" s="19"/>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30"/>
      <c r="AF20" s="15"/>
      <c r="AG20" s="15"/>
      <c r="AH20" s="15"/>
      <c r="AI20" s="15"/>
      <c r="AJ20" s="15"/>
      <c r="AK20" s="15"/>
      <c r="AL20" s="15"/>
      <c r="AM20" s="15"/>
      <c r="AN20" s="15"/>
      <c r="AO20" s="15"/>
      <c r="AP20" s="15"/>
      <c r="AQ20" s="15"/>
      <c r="AR20" s="15"/>
      <c r="AS20" s="15"/>
      <c r="AT20" s="15"/>
      <c r="AU20" s="15"/>
      <c r="AV20" s="15"/>
      <c r="AW20" s="15"/>
      <c r="AX20" s="15"/>
      <c r="AY20" s="15"/>
    </row>
    <row r="21" spans="1:51" ht="20.100000000000001" customHeight="1">
      <c r="A21" s="17" t="s">
        <v>14</v>
      </c>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30"/>
      <c r="AF21" s="15"/>
      <c r="AU21" s="15"/>
      <c r="AV21" s="15"/>
      <c r="AW21" s="15"/>
      <c r="AX21" s="15"/>
      <c r="AY21" s="15"/>
    </row>
    <row r="22" spans="1:51" ht="20.100000000000001" customHeight="1">
      <c r="A22" s="62" t="s">
        <v>15</v>
      </c>
      <c r="B22" s="18"/>
      <c r="C22" s="19"/>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30"/>
      <c r="AF22" s="15"/>
      <c r="AU22" s="15"/>
      <c r="AV22" s="15"/>
      <c r="AW22" s="15"/>
      <c r="AX22" s="15"/>
      <c r="AY22" s="15"/>
    </row>
    <row r="23" spans="1:51" ht="20.100000000000001" customHeight="1">
      <c r="A23" s="82" t="s">
        <v>16</v>
      </c>
      <c r="B23" s="82"/>
      <c r="C23" s="82"/>
      <c r="D23" s="82"/>
      <c r="E23" s="82"/>
      <c r="F23" s="82"/>
      <c r="G23" s="82"/>
      <c r="H23" s="82"/>
      <c r="I23" s="82"/>
      <c r="J23" s="82"/>
      <c r="K23" s="82"/>
      <c r="L23" s="82"/>
      <c r="M23" s="82"/>
      <c r="N23" s="82"/>
      <c r="O23" s="82"/>
      <c r="P23" s="82"/>
      <c r="Q23" s="82"/>
      <c r="R23" s="82"/>
      <c r="S23" s="82"/>
      <c r="T23" s="86" t="s">
        <v>17</v>
      </c>
      <c r="U23" s="86"/>
      <c r="V23" s="86"/>
      <c r="W23" s="86"/>
      <c r="X23" s="86"/>
      <c r="Y23" s="86"/>
      <c r="Z23" s="86"/>
      <c r="AA23" s="86"/>
      <c r="AB23" s="86"/>
      <c r="AC23" s="86"/>
      <c r="AD23" s="27"/>
      <c r="AE23" s="30"/>
      <c r="AF23" s="15"/>
      <c r="AU23" s="15"/>
      <c r="AV23" s="15"/>
      <c r="AW23" s="15"/>
      <c r="AX23" s="15"/>
      <c r="AY23" s="15"/>
    </row>
    <row r="24" spans="1:51" ht="20.100000000000001" customHeight="1">
      <c r="A24" s="82"/>
      <c r="B24" s="82"/>
      <c r="C24" s="82"/>
      <c r="D24" s="82"/>
      <c r="E24" s="82"/>
      <c r="F24" s="82"/>
      <c r="G24" s="82"/>
      <c r="H24" s="82"/>
      <c r="I24" s="82"/>
      <c r="J24" s="82"/>
      <c r="K24" s="82"/>
      <c r="L24" s="82"/>
      <c r="M24" s="82"/>
      <c r="N24" s="82"/>
      <c r="O24" s="82"/>
      <c r="P24" s="82"/>
      <c r="Q24" s="82"/>
      <c r="R24" s="82"/>
      <c r="S24" s="82"/>
      <c r="T24" s="86"/>
      <c r="U24" s="86"/>
      <c r="V24" s="86"/>
      <c r="W24" s="86"/>
      <c r="X24" s="86"/>
      <c r="Y24" s="86"/>
      <c r="Z24" s="86"/>
      <c r="AA24" s="86"/>
      <c r="AB24" s="86"/>
      <c r="AC24" s="86"/>
      <c r="AD24" s="27"/>
      <c r="AE24" s="30"/>
      <c r="AF24" s="15"/>
      <c r="AU24" s="15"/>
      <c r="AV24" s="15"/>
      <c r="AW24" s="15"/>
      <c r="AX24" s="15"/>
      <c r="AY24" s="15"/>
    </row>
    <row r="25" spans="1:51" ht="5.25" customHeight="1">
      <c r="A25" s="18"/>
      <c r="B25" s="18"/>
      <c r="C25" s="19"/>
      <c r="D25" s="18"/>
      <c r="E25" s="18"/>
      <c r="F25" s="18"/>
      <c r="G25" s="18"/>
      <c r="H25" s="18"/>
      <c r="I25" s="18"/>
      <c r="J25" s="18"/>
      <c r="K25" s="18"/>
      <c r="L25" s="18"/>
      <c r="M25" s="18"/>
      <c r="N25" s="18"/>
      <c r="O25" s="18"/>
      <c r="P25" s="18"/>
      <c r="Q25" s="18"/>
      <c r="R25" s="18"/>
      <c r="S25" s="18"/>
      <c r="T25" s="86"/>
      <c r="U25" s="86"/>
      <c r="V25" s="86"/>
      <c r="W25" s="86"/>
      <c r="X25" s="86"/>
      <c r="Y25" s="86"/>
      <c r="Z25" s="86"/>
      <c r="AA25" s="86"/>
      <c r="AB25" s="86"/>
      <c r="AC25" s="86"/>
      <c r="AD25" s="27"/>
      <c r="AE25" s="30"/>
      <c r="AF25" s="15"/>
      <c r="AU25" s="15"/>
      <c r="AV25" s="15"/>
      <c r="AW25" s="15"/>
      <c r="AX25" s="15"/>
      <c r="AY25" s="15"/>
    </row>
    <row r="26" spans="1:51" ht="20.100000000000001" customHeight="1">
      <c r="A26" s="62" t="s">
        <v>18</v>
      </c>
      <c r="B26" s="18"/>
      <c r="C26" s="19"/>
      <c r="D26" s="18"/>
      <c r="E26" s="18"/>
      <c r="F26" s="18"/>
      <c r="G26" s="18"/>
      <c r="H26" s="18"/>
      <c r="I26" s="18"/>
      <c r="J26" s="18"/>
      <c r="K26" s="18"/>
      <c r="L26" s="18"/>
      <c r="M26" s="18"/>
      <c r="N26" s="18"/>
      <c r="O26" s="18"/>
      <c r="P26" s="18"/>
      <c r="Q26" s="18"/>
      <c r="R26" s="18"/>
      <c r="S26" s="18"/>
      <c r="T26" s="86"/>
      <c r="U26" s="86"/>
      <c r="V26" s="86"/>
      <c r="W26" s="86"/>
      <c r="X26" s="86"/>
      <c r="Y26" s="86"/>
      <c r="Z26" s="86"/>
      <c r="AA26" s="86"/>
      <c r="AB26" s="86"/>
      <c r="AC26" s="86"/>
      <c r="AD26" s="27"/>
      <c r="AE26" s="30"/>
      <c r="AF26" s="15"/>
      <c r="AU26" s="15"/>
      <c r="AV26" s="15"/>
      <c r="AW26" s="15"/>
      <c r="AX26" s="15"/>
      <c r="AY26" s="15"/>
    </row>
    <row r="27" spans="1:51" ht="20.100000000000001" customHeight="1">
      <c r="A27" s="82" t="s">
        <v>19</v>
      </c>
      <c r="B27" s="82"/>
      <c r="C27" s="82"/>
      <c r="D27" s="82"/>
      <c r="E27" s="82"/>
      <c r="F27" s="82"/>
      <c r="G27" s="82"/>
      <c r="H27" s="82"/>
      <c r="I27" s="82"/>
      <c r="J27" s="82"/>
      <c r="K27" s="82"/>
      <c r="L27" s="82"/>
      <c r="M27" s="82"/>
      <c r="N27" s="82"/>
      <c r="O27" s="82"/>
      <c r="P27" s="82"/>
      <c r="Q27" s="82"/>
      <c r="R27" s="82"/>
      <c r="S27" s="87"/>
      <c r="T27" s="86"/>
      <c r="U27" s="86"/>
      <c r="V27" s="86"/>
      <c r="W27" s="86"/>
      <c r="X27" s="86"/>
      <c r="Y27" s="86"/>
      <c r="Z27" s="86"/>
      <c r="AA27" s="86"/>
      <c r="AB27" s="86"/>
      <c r="AC27" s="86"/>
      <c r="AD27" s="27"/>
      <c r="AE27" s="30"/>
      <c r="AF27" s="15"/>
      <c r="AU27" s="15"/>
      <c r="AV27" s="15"/>
      <c r="AW27" s="15"/>
      <c r="AX27" s="15"/>
      <c r="AY27" s="15"/>
    </row>
    <row r="28" spans="1:51" ht="5.25" customHeight="1">
      <c r="A28" s="18"/>
      <c r="B28" s="18"/>
      <c r="C28" s="19"/>
      <c r="D28" s="18"/>
      <c r="E28" s="18"/>
      <c r="F28" s="18"/>
      <c r="G28" s="18"/>
      <c r="H28" s="18"/>
      <c r="I28" s="18"/>
      <c r="J28" s="18"/>
      <c r="K28" s="18"/>
      <c r="L28" s="18"/>
      <c r="M28" s="18"/>
      <c r="N28" s="18"/>
      <c r="O28" s="18"/>
      <c r="P28" s="18"/>
      <c r="Q28" s="18"/>
      <c r="R28" s="18"/>
      <c r="S28" s="18"/>
      <c r="T28" s="86"/>
      <c r="U28" s="86"/>
      <c r="V28" s="86"/>
      <c r="W28" s="86"/>
      <c r="X28" s="86"/>
      <c r="Y28" s="86"/>
      <c r="Z28" s="86"/>
      <c r="AA28" s="86"/>
      <c r="AB28" s="86"/>
      <c r="AC28" s="86"/>
      <c r="AD28" s="27"/>
      <c r="AE28" s="24"/>
    </row>
    <row r="29" spans="1:51" ht="20.100000000000001" customHeight="1">
      <c r="A29" s="62" t="s">
        <v>20</v>
      </c>
      <c r="B29" s="18"/>
      <c r="C29" s="19"/>
      <c r="D29" s="18"/>
      <c r="E29" s="18"/>
      <c r="F29" s="18"/>
      <c r="G29" s="18"/>
      <c r="H29" s="18"/>
      <c r="I29" s="18"/>
      <c r="J29" s="18"/>
      <c r="K29" s="18"/>
      <c r="L29" s="18"/>
      <c r="M29" s="18"/>
      <c r="N29" s="18"/>
      <c r="O29" s="18"/>
      <c r="P29" s="18"/>
      <c r="Q29" s="18"/>
      <c r="R29" s="18"/>
      <c r="S29" s="18"/>
      <c r="T29" s="86"/>
      <c r="U29" s="86"/>
      <c r="V29" s="86"/>
      <c r="W29" s="86"/>
      <c r="X29" s="86"/>
      <c r="Y29" s="86"/>
      <c r="Z29" s="86"/>
      <c r="AA29" s="86"/>
      <c r="AB29" s="86"/>
      <c r="AC29" s="86"/>
      <c r="AD29" s="27"/>
      <c r="AE29" s="24"/>
    </row>
    <row r="30" spans="1:51" ht="20.100000000000001" customHeight="1">
      <c r="A30" s="82" t="s">
        <v>21</v>
      </c>
      <c r="B30" s="82"/>
      <c r="C30" s="82"/>
      <c r="D30" s="82"/>
      <c r="E30" s="82"/>
      <c r="F30" s="82"/>
      <c r="G30" s="82"/>
      <c r="H30" s="82"/>
      <c r="I30" s="82"/>
      <c r="J30" s="82"/>
      <c r="K30" s="82"/>
      <c r="L30" s="82"/>
      <c r="M30" s="82"/>
      <c r="N30" s="82"/>
      <c r="O30" s="82"/>
      <c r="P30" s="82"/>
      <c r="Q30" s="82"/>
      <c r="R30" s="82"/>
      <c r="S30" s="87"/>
      <c r="T30" s="86"/>
      <c r="U30" s="86"/>
      <c r="V30" s="86"/>
      <c r="W30" s="86"/>
      <c r="X30" s="86"/>
      <c r="Y30" s="86"/>
      <c r="Z30" s="86"/>
      <c r="AA30" s="86"/>
      <c r="AB30" s="86"/>
      <c r="AC30" s="86"/>
      <c r="AD30" s="27"/>
      <c r="AE30" s="24"/>
    </row>
    <row r="31" spans="1:51" ht="5.25" customHeight="1">
      <c r="A31" s="18"/>
      <c r="B31" s="18"/>
      <c r="C31" s="19"/>
      <c r="D31" s="18"/>
      <c r="E31" s="18"/>
      <c r="F31" s="18"/>
      <c r="G31" s="18"/>
      <c r="H31" s="18"/>
      <c r="I31" s="18"/>
      <c r="J31" s="18"/>
      <c r="K31" s="18"/>
      <c r="L31" s="18"/>
      <c r="M31" s="18"/>
      <c r="N31" s="18"/>
      <c r="O31" s="18"/>
      <c r="P31" s="18"/>
      <c r="Q31" s="18"/>
      <c r="R31" s="18"/>
      <c r="S31" s="18"/>
      <c r="T31" s="86"/>
      <c r="U31" s="86"/>
      <c r="V31" s="86"/>
      <c r="W31" s="86"/>
      <c r="X31" s="86"/>
      <c r="Y31" s="86"/>
      <c r="Z31" s="86"/>
      <c r="AA31" s="86"/>
      <c r="AB31" s="86"/>
      <c r="AC31" s="86"/>
      <c r="AD31" s="27"/>
      <c r="AE31" s="24"/>
    </row>
    <row r="32" spans="1:51" ht="20.100000000000001" customHeight="1">
      <c r="A32" s="62" t="s">
        <v>22</v>
      </c>
      <c r="B32" s="18"/>
      <c r="C32" s="19"/>
      <c r="D32" s="18"/>
      <c r="E32" s="18"/>
      <c r="F32" s="18"/>
      <c r="G32" s="18"/>
      <c r="H32" s="18"/>
      <c r="I32" s="18"/>
      <c r="J32" s="18"/>
      <c r="K32" s="18"/>
      <c r="L32" s="18"/>
      <c r="M32" s="18"/>
      <c r="N32" s="18"/>
      <c r="O32" s="18"/>
      <c r="P32" s="18"/>
      <c r="Q32" s="18"/>
      <c r="R32" s="18"/>
      <c r="S32" s="18"/>
      <c r="T32" s="86"/>
      <c r="U32" s="86"/>
      <c r="V32" s="86"/>
      <c r="W32" s="86"/>
      <c r="X32" s="86"/>
      <c r="Y32" s="86"/>
      <c r="Z32" s="86"/>
      <c r="AA32" s="86"/>
      <c r="AB32" s="86"/>
      <c r="AC32" s="86"/>
      <c r="AD32" s="27"/>
      <c r="AE32" s="24"/>
    </row>
    <row r="33" spans="1:34" ht="20.100000000000001" customHeight="1">
      <c r="A33" s="82" t="s">
        <v>23</v>
      </c>
      <c r="B33" s="82"/>
      <c r="C33" s="82"/>
      <c r="D33" s="82"/>
      <c r="E33" s="82"/>
      <c r="F33" s="82"/>
      <c r="G33" s="82"/>
      <c r="H33" s="82"/>
      <c r="I33" s="82"/>
      <c r="J33" s="82"/>
      <c r="K33" s="82"/>
      <c r="L33" s="82"/>
      <c r="M33" s="82"/>
      <c r="N33" s="82"/>
      <c r="O33" s="82"/>
      <c r="P33" s="82"/>
      <c r="Q33" s="82"/>
      <c r="R33" s="82"/>
      <c r="S33" s="82"/>
      <c r="T33" s="86"/>
      <c r="U33" s="86"/>
      <c r="V33" s="86"/>
      <c r="W33" s="86"/>
      <c r="X33" s="86"/>
      <c r="Y33" s="86"/>
      <c r="Z33" s="86"/>
      <c r="AA33" s="86"/>
      <c r="AB33" s="86"/>
      <c r="AC33" s="86"/>
      <c r="AD33" s="27"/>
      <c r="AE33" s="24"/>
    </row>
    <row r="34" spans="1:34" ht="20.100000000000001" customHeight="1">
      <c r="A34" s="82"/>
      <c r="B34" s="82"/>
      <c r="C34" s="82"/>
      <c r="D34" s="82"/>
      <c r="E34" s="82"/>
      <c r="F34" s="82"/>
      <c r="G34" s="82"/>
      <c r="H34" s="82"/>
      <c r="I34" s="82"/>
      <c r="J34" s="82"/>
      <c r="K34" s="82"/>
      <c r="L34" s="82"/>
      <c r="M34" s="82"/>
      <c r="N34" s="82"/>
      <c r="O34" s="82"/>
      <c r="P34" s="82"/>
      <c r="Q34" s="82"/>
      <c r="R34" s="82"/>
      <c r="S34" s="82"/>
      <c r="T34" s="86"/>
      <c r="U34" s="86"/>
      <c r="V34" s="86"/>
      <c r="W34" s="86"/>
      <c r="X34" s="86"/>
      <c r="Y34" s="86"/>
      <c r="Z34" s="86"/>
      <c r="AA34" s="86"/>
      <c r="AB34" s="86"/>
      <c r="AC34" s="86"/>
      <c r="AD34" s="27"/>
      <c r="AE34" s="24"/>
    </row>
    <row r="35" spans="1:34" ht="20.100000000000001" customHeight="1">
      <c r="A35" s="82"/>
      <c r="B35" s="82"/>
      <c r="C35" s="82"/>
      <c r="D35" s="82"/>
      <c r="E35" s="82"/>
      <c r="F35" s="82"/>
      <c r="G35" s="82"/>
      <c r="H35" s="82"/>
      <c r="I35" s="82"/>
      <c r="J35" s="82"/>
      <c r="K35" s="82"/>
      <c r="L35" s="82"/>
      <c r="M35" s="82"/>
      <c r="N35" s="82"/>
      <c r="O35" s="82"/>
      <c r="P35" s="82"/>
      <c r="Q35" s="82"/>
      <c r="R35" s="82"/>
      <c r="S35" s="82"/>
      <c r="T35" s="86"/>
      <c r="U35" s="86"/>
      <c r="V35" s="86"/>
      <c r="W35" s="86"/>
      <c r="X35" s="86"/>
      <c r="Y35" s="86"/>
      <c r="Z35" s="86"/>
      <c r="AA35" s="86"/>
      <c r="AB35" s="86"/>
      <c r="AC35" s="86"/>
      <c r="AD35" s="27"/>
      <c r="AE35" s="24"/>
    </row>
    <row r="36" spans="1:34" ht="5.25" customHeight="1">
      <c r="A36" s="18"/>
      <c r="B36" s="18"/>
      <c r="C36" s="19"/>
      <c r="D36" s="18"/>
      <c r="E36" s="18"/>
      <c r="F36" s="18"/>
      <c r="G36" s="18"/>
      <c r="H36" s="18"/>
      <c r="I36" s="18"/>
      <c r="J36" s="18"/>
      <c r="K36" s="18"/>
      <c r="L36" s="18"/>
      <c r="M36" s="18"/>
      <c r="N36" s="18"/>
      <c r="O36" s="18"/>
      <c r="P36" s="18"/>
      <c r="Q36" s="18"/>
      <c r="R36" s="18"/>
      <c r="S36" s="18"/>
      <c r="T36" s="86"/>
      <c r="U36" s="86"/>
      <c r="V36" s="86"/>
      <c r="W36" s="86"/>
      <c r="X36" s="86"/>
      <c r="Y36" s="86"/>
      <c r="Z36" s="86"/>
      <c r="AA36" s="86"/>
      <c r="AB36" s="86"/>
      <c r="AC36" s="86"/>
      <c r="AD36" s="27"/>
      <c r="AE36" s="24"/>
    </row>
    <row r="37" spans="1:34" ht="20.100000000000001" customHeight="1">
      <c r="A37" s="62" t="s">
        <v>24</v>
      </c>
      <c r="B37" s="18"/>
      <c r="C37" s="19"/>
      <c r="D37" s="18"/>
      <c r="E37" s="18"/>
      <c r="F37" s="18"/>
      <c r="G37" s="18"/>
      <c r="H37" s="18"/>
      <c r="I37" s="18"/>
      <c r="J37" s="18"/>
      <c r="K37" s="18"/>
      <c r="L37" s="18"/>
      <c r="M37" s="18"/>
      <c r="N37" s="18"/>
      <c r="O37" s="18"/>
      <c r="P37" s="18"/>
      <c r="Q37" s="18"/>
      <c r="R37" s="18"/>
      <c r="S37" s="18"/>
      <c r="T37" s="86"/>
      <c r="U37" s="86"/>
      <c r="V37" s="86"/>
      <c r="W37" s="86"/>
      <c r="X37" s="86"/>
      <c r="Y37" s="86"/>
      <c r="Z37" s="86"/>
      <c r="AA37" s="86"/>
      <c r="AB37" s="86"/>
      <c r="AC37" s="86"/>
      <c r="AD37" s="27"/>
      <c r="AE37" s="24"/>
    </row>
    <row r="38" spans="1:34" ht="20.100000000000001" customHeight="1">
      <c r="A38" s="82" t="s">
        <v>25</v>
      </c>
      <c r="B38" s="82"/>
      <c r="C38" s="82"/>
      <c r="D38" s="82"/>
      <c r="E38" s="82"/>
      <c r="F38" s="82"/>
      <c r="G38" s="82"/>
      <c r="H38" s="82"/>
      <c r="I38" s="82"/>
      <c r="J38" s="82"/>
      <c r="K38" s="82"/>
      <c r="L38" s="82"/>
      <c r="M38" s="82"/>
      <c r="N38" s="82"/>
      <c r="O38" s="82"/>
      <c r="P38" s="82"/>
      <c r="Q38" s="82"/>
      <c r="R38" s="82"/>
      <c r="S38" s="87"/>
      <c r="T38" s="86"/>
      <c r="U38" s="86"/>
      <c r="V38" s="86"/>
      <c r="W38" s="86"/>
      <c r="X38" s="86"/>
      <c r="Y38" s="86"/>
      <c r="Z38" s="86"/>
      <c r="AA38" s="86"/>
      <c r="AB38" s="86"/>
      <c r="AC38" s="86"/>
      <c r="AD38" s="27"/>
      <c r="AE38" s="24"/>
    </row>
    <row r="39" spans="1:34" ht="5.25" customHeight="1">
      <c r="A39" s="18"/>
      <c r="B39" s="18"/>
      <c r="C39" s="19"/>
      <c r="D39" s="18"/>
      <c r="E39" s="18"/>
      <c r="F39" s="18"/>
      <c r="G39" s="18"/>
      <c r="H39" s="18"/>
      <c r="I39" s="18"/>
      <c r="J39" s="18"/>
      <c r="K39" s="18"/>
      <c r="L39" s="18"/>
      <c r="M39" s="18"/>
      <c r="N39" s="18"/>
      <c r="O39" s="18"/>
      <c r="P39" s="18"/>
      <c r="Q39" s="18"/>
      <c r="R39" s="18"/>
      <c r="S39" s="18"/>
      <c r="T39" s="86"/>
      <c r="U39" s="86"/>
      <c r="V39" s="86"/>
      <c r="W39" s="86"/>
      <c r="X39" s="86"/>
      <c r="Y39" s="86"/>
      <c r="Z39" s="86"/>
      <c r="AA39" s="86"/>
      <c r="AB39" s="86"/>
      <c r="AC39" s="86"/>
      <c r="AD39" s="27"/>
      <c r="AE39" s="24"/>
    </row>
    <row r="40" spans="1:34" ht="20.100000000000001" customHeight="1">
      <c r="A40" s="62" t="s">
        <v>26</v>
      </c>
      <c r="B40" s="18"/>
      <c r="C40" s="19"/>
      <c r="D40" s="18"/>
      <c r="E40" s="18"/>
      <c r="F40" s="18"/>
      <c r="G40" s="18"/>
      <c r="H40" s="18"/>
      <c r="I40" s="18"/>
      <c r="J40" s="18"/>
      <c r="K40" s="18"/>
      <c r="L40" s="18"/>
      <c r="M40" s="18"/>
      <c r="N40" s="18"/>
      <c r="O40" s="18"/>
      <c r="P40" s="18"/>
      <c r="Q40" s="18"/>
      <c r="R40" s="18"/>
      <c r="S40" s="18"/>
      <c r="T40" s="86"/>
      <c r="U40" s="86"/>
      <c r="V40" s="86"/>
      <c r="W40" s="86"/>
      <c r="X40" s="86"/>
      <c r="Y40" s="86"/>
      <c r="Z40" s="86"/>
      <c r="AA40" s="86"/>
      <c r="AB40" s="86"/>
      <c r="AC40" s="86"/>
      <c r="AD40" s="27"/>
      <c r="AE40" s="24"/>
    </row>
    <row r="41" spans="1:34" ht="20.100000000000001" customHeight="1">
      <c r="A41" s="82" t="s">
        <v>27</v>
      </c>
      <c r="B41" s="82"/>
      <c r="C41" s="82"/>
      <c r="D41" s="82"/>
      <c r="E41" s="82"/>
      <c r="F41" s="82"/>
      <c r="G41" s="82"/>
      <c r="H41" s="82"/>
      <c r="I41" s="82"/>
      <c r="J41" s="82"/>
      <c r="K41" s="82"/>
      <c r="L41" s="82"/>
      <c r="M41" s="82"/>
      <c r="N41" s="82"/>
      <c r="O41" s="82"/>
      <c r="P41" s="82"/>
      <c r="Q41" s="82"/>
      <c r="R41" s="82"/>
      <c r="S41" s="87"/>
      <c r="T41" s="86"/>
      <c r="U41" s="86"/>
      <c r="V41" s="86"/>
      <c r="W41" s="86"/>
      <c r="X41" s="86"/>
      <c r="Y41" s="86"/>
      <c r="Z41" s="86"/>
      <c r="AA41" s="86"/>
      <c r="AB41" s="86"/>
      <c r="AC41" s="86"/>
      <c r="AD41" s="27"/>
      <c r="AE41" s="24"/>
    </row>
    <row r="42" spans="1:34" ht="5.25" customHeight="1">
      <c r="A42" s="18"/>
      <c r="B42" s="18"/>
      <c r="C42" s="19"/>
      <c r="D42" s="18"/>
      <c r="E42" s="18"/>
      <c r="F42" s="18"/>
      <c r="G42" s="18"/>
      <c r="H42" s="18"/>
      <c r="I42" s="18"/>
      <c r="J42" s="18"/>
      <c r="K42" s="18"/>
      <c r="L42" s="18"/>
      <c r="M42" s="18"/>
      <c r="N42" s="18"/>
      <c r="O42" s="18"/>
      <c r="P42" s="18"/>
      <c r="Q42" s="18"/>
      <c r="R42" s="19"/>
      <c r="S42" s="18"/>
      <c r="T42" s="18"/>
      <c r="U42" s="18"/>
      <c r="V42" s="18"/>
      <c r="W42" s="18"/>
      <c r="X42" s="18"/>
      <c r="Y42" s="18"/>
      <c r="Z42" s="18"/>
      <c r="AA42" s="18"/>
      <c r="AB42" s="18"/>
      <c r="AC42" s="18"/>
      <c r="AD42" s="18"/>
      <c r="AE42" s="24"/>
    </row>
    <row r="43" spans="1:34" ht="20.100000000000001" customHeight="1">
      <c r="A43" s="82" t="s">
        <v>28</v>
      </c>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18"/>
      <c r="AE43" s="24"/>
    </row>
    <row r="44" spans="1:34" ht="20.100000000000001" customHeight="1">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18"/>
      <c r="AE44" s="24"/>
    </row>
    <row r="45" spans="1:34" ht="5.25" customHeight="1">
      <c r="A45" s="18"/>
      <c r="B45" s="18"/>
      <c r="C45" s="19"/>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24"/>
    </row>
    <row r="46" spans="1:34" ht="20.100000000000001" customHeight="1">
      <c r="A46" s="17" t="s">
        <v>29</v>
      </c>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24"/>
    </row>
    <row r="47" spans="1:34" ht="20.100000000000001" customHeight="1">
      <c r="A47" s="62" t="s">
        <v>30</v>
      </c>
      <c r="B47" s="18"/>
      <c r="C47" s="19"/>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24"/>
    </row>
    <row r="48" spans="1:34" ht="20.100000000000001" customHeight="1">
      <c r="A48" s="37" t="s">
        <v>31</v>
      </c>
      <c r="B48" s="18"/>
      <c r="C48" s="19"/>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24"/>
      <c r="AH48" s="63"/>
    </row>
    <row r="49" spans="1:34" ht="5.25" customHeight="1">
      <c r="A49" s="18"/>
      <c r="B49" s="18"/>
      <c r="C49" s="19"/>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24"/>
    </row>
    <row r="50" spans="1:34" ht="20.100000000000001" customHeight="1">
      <c r="A50" s="62" t="s">
        <v>32</v>
      </c>
      <c r="B50" s="18"/>
      <c r="C50" s="19"/>
      <c r="D50" s="18"/>
      <c r="E50" s="18"/>
      <c r="F50" s="18"/>
      <c r="G50" s="18"/>
      <c r="H50" s="18"/>
      <c r="I50" s="18"/>
      <c r="J50" s="18"/>
      <c r="K50" s="18"/>
      <c r="L50" s="18"/>
      <c r="M50" s="18"/>
      <c r="N50" s="18"/>
      <c r="O50" s="18"/>
      <c r="P50" s="18"/>
      <c r="Q50" s="18"/>
      <c r="R50" s="18"/>
      <c r="S50" s="18" t="s">
        <v>33</v>
      </c>
      <c r="T50" s="18"/>
      <c r="U50" s="18"/>
      <c r="V50" s="18"/>
      <c r="W50" s="18"/>
      <c r="X50" s="18"/>
      <c r="Y50" s="18"/>
      <c r="Z50" s="18"/>
      <c r="AA50" s="18"/>
      <c r="AB50" s="18"/>
      <c r="AC50" s="18" t="s">
        <v>34</v>
      </c>
      <c r="AD50" s="18"/>
      <c r="AE50" s="24"/>
    </row>
    <row r="51" spans="1:34" ht="20.100000000000001" customHeight="1">
      <c r="A51" s="37" t="s">
        <v>35</v>
      </c>
      <c r="B51" s="18"/>
      <c r="C51" s="19"/>
      <c r="D51" s="18"/>
      <c r="E51" s="18"/>
      <c r="F51" s="18"/>
      <c r="G51" s="18"/>
      <c r="H51" s="18"/>
      <c r="I51" s="18"/>
      <c r="J51" s="18"/>
      <c r="K51" s="18"/>
      <c r="L51" s="18"/>
      <c r="M51" s="18"/>
      <c r="N51" s="18"/>
      <c r="O51" s="18"/>
      <c r="P51" s="18"/>
      <c r="Q51" s="18"/>
      <c r="R51" s="18"/>
      <c r="S51" s="84" t="s">
        <v>36</v>
      </c>
      <c r="T51" s="84"/>
      <c r="U51" s="84"/>
      <c r="V51" s="84"/>
      <c r="W51" s="84"/>
      <c r="X51" s="84"/>
      <c r="Y51" s="84"/>
      <c r="Z51" s="84"/>
      <c r="AA51" s="84"/>
      <c r="AB51" s="18"/>
      <c r="AC51" s="18" t="str">
        <f>_xlfn.XLOOKUP(S51,'master data'!Z2:Z476, 'master data'!Y2:Y476, "Not Found")</f>
        <v>ASI</v>
      </c>
      <c r="AD51" s="18"/>
      <c r="AE51" s="24"/>
    </row>
    <row r="52" spans="1:34" ht="5.25" customHeight="1">
      <c r="A52" s="18"/>
      <c r="B52" s="18"/>
      <c r="C52" s="19"/>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24"/>
    </row>
    <row r="53" spans="1:34" ht="20.100000000000001" customHeight="1">
      <c r="A53" s="62" t="s">
        <v>37</v>
      </c>
      <c r="B53" s="18"/>
      <c r="C53" s="19"/>
      <c r="D53" s="18"/>
      <c r="E53" s="18"/>
      <c r="F53" s="18"/>
      <c r="G53" s="18"/>
      <c r="H53" s="18"/>
      <c r="I53" s="18"/>
      <c r="J53" s="18"/>
      <c r="K53" s="18"/>
      <c r="L53" s="18"/>
      <c r="M53" s="18"/>
      <c r="N53" s="18"/>
      <c r="O53" s="18"/>
      <c r="P53" s="18"/>
      <c r="Q53" s="18"/>
      <c r="R53" s="18"/>
      <c r="S53" s="18" t="s">
        <v>38</v>
      </c>
      <c r="T53" s="18"/>
      <c r="U53" s="18"/>
      <c r="V53" s="18"/>
      <c r="W53" s="18"/>
      <c r="X53" s="18"/>
      <c r="Y53" s="18"/>
      <c r="Z53" s="18"/>
      <c r="AA53" s="18"/>
      <c r="AB53" s="18"/>
      <c r="AC53" s="18"/>
      <c r="AD53" s="18"/>
      <c r="AE53" s="24"/>
    </row>
    <row r="54" spans="1:34" ht="20.100000000000001" customHeight="1">
      <c r="A54" s="37" t="s">
        <v>39</v>
      </c>
      <c r="B54" s="18"/>
      <c r="C54" s="19"/>
      <c r="D54" s="18"/>
      <c r="E54" s="18"/>
      <c r="F54" s="18"/>
      <c r="G54" s="18"/>
      <c r="H54" s="18"/>
      <c r="I54" s="18"/>
      <c r="J54" s="18"/>
      <c r="K54" s="18"/>
      <c r="L54" s="18"/>
      <c r="M54" s="18"/>
      <c r="N54" s="18"/>
      <c r="O54" s="18"/>
      <c r="P54" s="28" t="s">
        <v>34</v>
      </c>
      <c r="Q54" s="28"/>
      <c r="R54" s="28" t="s">
        <v>40</v>
      </c>
      <c r="S54" s="28"/>
      <c r="T54" s="28"/>
      <c r="U54" s="18"/>
      <c r="V54" s="18"/>
      <c r="W54" s="28" t="s">
        <v>34</v>
      </c>
      <c r="X54" s="28"/>
      <c r="Y54" s="28" t="s">
        <v>40</v>
      </c>
      <c r="Z54" s="28"/>
      <c r="AA54" s="28"/>
      <c r="AB54" s="18"/>
      <c r="AC54" s="18"/>
      <c r="AD54" s="18"/>
      <c r="AE54" s="24"/>
    </row>
    <row r="55" spans="1:34" ht="5.25" customHeight="1">
      <c r="A55" s="18"/>
      <c r="B55" s="18"/>
      <c r="C55" s="19"/>
      <c r="D55" s="18"/>
      <c r="E55" s="18"/>
      <c r="F55" s="18"/>
      <c r="G55" s="18"/>
      <c r="H55" s="18"/>
      <c r="I55" s="18"/>
      <c r="J55" s="18"/>
      <c r="K55" s="18"/>
      <c r="L55" s="18"/>
      <c r="M55" s="18"/>
      <c r="N55" s="18"/>
      <c r="O55" s="18"/>
      <c r="P55" s="28"/>
      <c r="Q55" s="28"/>
      <c r="R55" s="28"/>
      <c r="S55" s="28"/>
      <c r="T55" s="28"/>
      <c r="U55" s="18"/>
      <c r="V55" s="18"/>
      <c r="W55" s="28"/>
      <c r="X55" s="28"/>
      <c r="Y55" s="28"/>
      <c r="Z55" s="28"/>
      <c r="AA55" s="28"/>
      <c r="AB55" s="18"/>
      <c r="AC55" s="18"/>
      <c r="AD55" s="18"/>
      <c r="AE55" s="24"/>
    </row>
    <row r="56" spans="1:34" ht="20.100000000000001" customHeight="1">
      <c r="A56" s="62" t="s">
        <v>41</v>
      </c>
      <c r="B56" s="18"/>
      <c r="C56" s="19"/>
      <c r="D56" s="18"/>
      <c r="E56" s="18"/>
      <c r="F56" s="18"/>
      <c r="G56" s="18"/>
      <c r="H56" s="18"/>
      <c r="I56" s="18"/>
      <c r="J56" s="18"/>
      <c r="K56" s="18"/>
      <c r="L56" s="18"/>
      <c r="M56" s="18"/>
      <c r="N56" s="18"/>
      <c r="O56" s="18"/>
      <c r="P56" s="18" t="s">
        <v>42</v>
      </c>
      <c r="Q56" s="18"/>
      <c r="R56" s="18" t="s">
        <v>43</v>
      </c>
      <c r="S56" s="18"/>
      <c r="T56" s="18"/>
      <c r="U56" s="18"/>
      <c r="V56" s="18"/>
      <c r="W56" s="18" t="s">
        <v>44</v>
      </c>
      <c r="X56" s="18"/>
      <c r="Y56" s="18" t="s">
        <v>45</v>
      </c>
      <c r="Z56" s="18"/>
      <c r="AA56" s="18"/>
      <c r="AB56" s="18"/>
      <c r="AC56" s="18"/>
      <c r="AD56" s="18"/>
      <c r="AE56" s="24"/>
    </row>
    <row r="57" spans="1:34" ht="20.100000000000001" customHeight="1">
      <c r="A57" s="37" t="s">
        <v>46</v>
      </c>
      <c r="B57" s="18"/>
      <c r="C57" s="19"/>
      <c r="D57" s="18"/>
      <c r="E57" s="18"/>
      <c r="F57" s="18"/>
      <c r="G57" s="18"/>
      <c r="H57" s="18"/>
      <c r="I57" s="18"/>
      <c r="J57" s="18"/>
      <c r="K57" s="18"/>
      <c r="L57" s="18"/>
      <c r="M57" s="18"/>
      <c r="N57" s="18"/>
      <c r="O57" s="18"/>
      <c r="P57" s="18" t="s">
        <v>47</v>
      </c>
      <c r="Q57" s="18"/>
      <c r="R57" s="18" t="s">
        <v>48</v>
      </c>
      <c r="S57" s="18"/>
      <c r="T57" s="18"/>
      <c r="U57" s="18"/>
      <c r="V57" s="18"/>
      <c r="W57" s="18" t="s">
        <v>49</v>
      </c>
      <c r="X57" s="18"/>
      <c r="Y57" s="18" t="s">
        <v>50</v>
      </c>
      <c r="Z57" s="18"/>
      <c r="AA57" s="18"/>
      <c r="AB57" s="18"/>
      <c r="AC57" s="18"/>
      <c r="AD57" s="18"/>
      <c r="AE57" s="24"/>
    </row>
    <row r="58" spans="1:34" ht="5.25" customHeight="1">
      <c r="A58" s="18"/>
      <c r="B58" s="18"/>
      <c r="C58" s="19"/>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24"/>
      <c r="AH58" s="63"/>
    </row>
    <row r="59" spans="1:34" ht="20.100000000000001" customHeight="1">
      <c r="A59" s="17" t="s">
        <v>51</v>
      </c>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24"/>
    </row>
    <row r="60" spans="1:34" ht="20.100000000000001" customHeight="1">
      <c r="A60" s="62" t="s">
        <v>52</v>
      </c>
      <c r="B60" s="19"/>
      <c r="C60" s="19"/>
      <c r="D60" s="19"/>
      <c r="E60" s="19"/>
      <c r="F60" s="19"/>
      <c r="G60" s="85" t="s">
        <v>53</v>
      </c>
      <c r="H60" s="85"/>
      <c r="I60" s="85"/>
      <c r="J60" s="18"/>
      <c r="K60" s="18"/>
      <c r="L60" s="18"/>
      <c r="M60" s="18"/>
      <c r="N60" s="18"/>
      <c r="O60" s="18"/>
      <c r="P60" s="18"/>
      <c r="Q60" s="18"/>
      <c r="R60" s="18"/>
      <c r="S60" s="18"/>
      <c r="T60" s="18"/>
      <c r="U60" s="18"/>
      <c r="V60" s="18"/>
      <c r="W60" s="18"/>
      <c r="X60" s="18"/>
      <c r="Y60" s="18"/>
      <c r="Z60" s="18"/>
      <c r="AA60" s="18"/>
      <c r="AB60" s="18"/>
      <c r="AC60" s="18"/>
      <c r="AD60" s="18"/>
      <c r="AE60" s="24"/>
    </row>
    <row r="61" spans="1:34" ht="20.100000000000001" customHeight="1">
      <c r="A61" s="82" t="s">
        <v>54</v>
      </c>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59"/>
      <c r="AE61" s="24"/>
    </row>
    <row r="62" spans="1:34" ht="20.100000000000001" customHeight="1">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59"/>
      <c r="AE62" s="24"/>
    </row>
    <row r="63" spans="1:34" ht="20.100000000000001" customHeight="1">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59"/>
      <c r="AE63" s="24"/>
    </row>
    <row r="64" spans="1:34" ht="20.100000000000001" customHeight="1">
      <c r="A64" s="62" t="s">
        <v>55</v>
      </c>
      <c r="B64" s="19"/>
      <c r="C64" s="19"/>
      <c r="D64" s="19"/>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24"/>
    </row>
    <row r="65" spans="1:31" ht="20.100000000000001" customHeight="1">
      <c r="A65" s="82" t="s">
        <v>56</v>
      </c>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59"/>
      <c r="AE65" s="24"/>
    </row>
    <row r="66" spans="1:31" ht="20.100000000000001" customHeight="1">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59"/>
      <c r="AE66" s="24"/>
    </row>
    <row r="67" spans="1:31" ht="20.100000000000001" customHeight="1">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59"/>
      <c r="AE67" s="24"/>
    </row>
    <row r="68" spans="1:31" ht="5.25" customHeight="1">
      <c r="A68" s="18"/>
      <c r="B68" s="18"/>
      <c r="C68" s="19"/>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24"/>
    </row>
    <row r="69" spans="1:31" ht="20.100000000000001" customHeight="1">
      <c r="A69" s="62" t="s">
        <v>57</v>
      </c>
      <c r="B69" s="18"/>
      <c r="C69" s="19"/>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24"/>
    </row>
    <row r="70" spans="1:31" ht="20.100000000000001" customHeight="1">
      <c r="A70" s="82" t="s">
        <v>58</v>
      </c>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59"/>
      <c r="AE70" s="24"/>
    </row>
    <row r="71" spans="1:31" ht="20.100000000000001" customHeight="1">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59"/>
      <c r="AE71" s="24"/>
    </row>
    <row r="72" spans="1:31" ht="20.100000000000001" customHeight="1">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59"/>
      <c r="AE72" s="24"/>
    </row>
    <row r="73" spans="1:31" ht="20.25" customHeight="1">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59"/>
      <c r="AE73" s="24"/>
    </row>
    <row r="74" spans="1:31" ht="5.25" customHeight="1">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24"/>
    </row>
    <row r="75" spans="1:31" ht="20.100000000000001" customHeight="1">
      <c r="A75" s="83" t="s">
        <v>59</v>
      </c>
      <c r="B75" s="83"/>
      <c r="C75" s="83"/>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24"/>
    </row>
    <row r="76" spans="1:31" ht="20.100000000000001" customHeight="1">
      <c r="A76" s="82" t="s">
        <v>60</v>
      </c>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59"/>
      <c r="AE76" s="24"/>
    </row>
    <row r="77" spans="1:31" ht="20.100000000000001" customHeight="1">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59"/>
      <c r="AE77" s="24"/>
    </row>
    <row r="78" spans="1:31" ht="20.100000000000001" customHeight="1">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59"/>
      <c r="AE78" s="24"/>
    </row>
    <row r="79" spans="1:31" ht="20.25" customHeight="1">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59"/>
      <c r="AE79" s="24"/>
    </row>
    <row r="80" spans="1:31" ht="5.25"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24"/>
    </row>
    <row r="81" spans="1:31" ht="20.100000000000001" customHeight="1">
      <c r="A81" s="83" t="s">
        <v>61</v>
      </c>
      <c r="B81" s="83"/>
      <c r="C81" s="83"/>
      <c r="D81" s="83"/>
      <c r="E81" s="83"/>
      <c r="F81" s="83"/>
      <c r="G81" s="83"/>
      <c r="H81" s="83"/>
      <c r="I81" s="83"/>
      <c r="J81" s="59"/>
      <c r="K81" s="59"/>
      <c r="L81" s="59"/>
      <c r="M81" s="59"/>
      <c r="N81" s="59"/>
      <c r="O81" s="59"/>
      <c r="P81" s="59"/>
      <c r="Q81" s="59"/>
      <c r="R81" s="59"/>
      <c r="S81" s="59"/>
      <c r="T81" s="59"/>
      <c r="U81" s="59"/>
      <c r="V81" s="59"/>
      <c r="W81" s="59"/>
      <c r="X81" s="59"/>
      <c r="Y81" s="59"/>
      <c r="Z81" s="59"/>
      <c r="AA81" s="59"/>
      <c r="AB81" s="59"/>
      <c r="AC81" s="59"/>
      <c r="AD81" s="59"/>
      <c r="AE81" s="24"/>
    </row>
    <row r="82" spans="1:31" ht="20.100000000000001" customHeight="1">
      <c r="A82" s="82" t="s">
        <v>62</v>
      </c>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59"/>
      <c r="AE82" s="24"/>
    </row>
    <row r="83" spans="1:31" ht="20.100000000000001" customHeight="1">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59"/>
      <c r="AE83" s="24"/>
    </row>
    <row r="84" spans="1:31" ht="5.25" customHeight="1">
      <c r="A84" s="18"/>
      <c r="B84" s="18"/>
      <c r="C84" s="19"/>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24"/>
    </row>
    <row r="85" spans="1:31" ht="20.100000000000001" customHeight="1">
      <c r="A85" s="17" t="s">
        <v>63</v>
      </c>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24"/>
    </row>
    <row r="86" spans="1:31" ht="20.100000000000001" customHeight="1">
      <c r="A86" s="62" t="s">
        <v>64</v>
      </c>
      <c r="B86" s="18"/>
      <c r="C86" s="19"/>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24"/>
    </row>
    <row r="87" spans="1:31" ht="20.100000000000001" customHeight="1">
      <c r="A87" s="82" t="s">
        <v>65</v>
      </c>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59"/>
      <c r="AE87" s="24"/>
    </row>
    <row r="88" spans="1:31" ht="20.100000000000001" customHeight="1">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59"/>
      <c r="AE88" s="24"/>
    </row>
    <row r="89" spans="1:31" ht="20.100000000000001" customHeight="1">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59"/>
      <c r="AE89" s="24"/>
    </row>
    <row r="90" spans="1:31" ht="5.25" customHeight="1">
      <c r="A90" s="18"/>
      <c r="B90" s="18"/>
      <c r="C90" s="19"/>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24"/>
    </row>
    <row r="91" spans="1:31" ht="20.100000000000001" customHeight="1">
      <c r="A91" s="82" t="s">
        <v>66</v>
      </c>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59"/>
      <c r="AE91" s="24"/>
    </row>
    <row r="92" spans="1:31" ht="20.100000000000001" customHeight="1">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59"/>
      <c r="AE92" s="24"/>
    </row>
    <row r="93" spans="1:31" ht="20.100000000000001" customHeight="1">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59"/>
      <c r="AE93" s="24"/>
    </row>
    <row r="94" spans="1:31" ht="5.25" customHeight="1">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18"/>
      <c r="AE94" s="24"/>
    </row>
    <row r="95" spans="1:31" ht="20.100000000000001" customHeight="1">
      <c r="A95" s="62" t="s">
        <v>67</v>
      </c>
      <c r="B95" s="18"/>
      <c r="C95" s="19"/>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24"/>
    </row>
    <row r="96" spans="1:31" ht="20.100000000000001" customHeight="1">
      <c r="A96" s="82" t="s">
        <v>68</v>
      </c>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59"/>
      <c r="AE96" s="24"/>
    </row>
    <row r="97" spans="1:31" ht="20.100000000000001" customHeight="1">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39"/>
      <c r="AE97" s="24"/>
    </row>
    <row r="98" spans="1:31" ht="5.25" customHeight="1">
      <c r="A98" s="18"/>
      <c r="B98" s="18"/>
      <c r="C98" s="19"/>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24"/>
    </row>
    <row r="99" spans="1:31" ht="20.100000000000001" customHeight="1">
      <c r="A99" s="17" t="s">
        <v>69</v>
      </c>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24"/>
    </row>
    <row r="100" spans="1:31" ht="20.100000000000001" customHeight="1">
      <c r="A100" s="64" t="s">
        <v>70</v>
      </c>
      <c r="B100" s="18"/>
      <c r="C100" s="19"/>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24"/>
    </row>
    <row r="101" spans="1:31" ht="20.100000000000001" customHeight="1">
      <c r="A101" s="82" t="s">
        <v>71</v>
      </c>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59"/>
      <c r="AE101" s="24"/>
    </row>
    <row r="102" spans="1:31" ht="20.100000000000001" customHeight="1">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59"/>
      <c r="AE102" s="24"/>
    </row>
    <row r="103" spans="1:31" ht="20.100000000000001" customHeight="1">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59"/>
      <c r="AE103" s="24"/>
    </row>
    <row r="104" spans="1:31" ht="5.25"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24"/>
    </row>
    <row r="105" spans="1:31" ht="20.100000000000001" customHeight="1">
      <c r="A105" s="64" t="s">
        <v>72</v>
      </c>
      <c r="B105" s="18"/>
      <c r="C105" s="19"/>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24"/>
    </row>
    <row r="106" spans="1:31" ht="20.100000000000001" customHeight="1">
      <c r="A106" s="89" t="s">
        <v>73</v>
      </c>
      <c r="B106" s="89"/>
      <c r="C106" s="89"/>
      <c r="D106" s="89"/>
      <c r="E106" s="89"/>
      <c r="F106" s="89"/>
      <c r="G106" s="89"/>
      <c r="H106" s="89"/>
      <c r="I106" s="89"/>
      <c r="J106" s="89"/>
      <c r="K106" s="89"/>
      <c r="L106" s="89"/>
      <c r="M106" s="89"/>
      <c r="N106" s="89"/>
      <c r="O106" s="89"/>
      <c r="P106" s="89"/>
      <c r="Q106" s="89"/>
      <c r="R106" s="89"/>
      <c r="S106" s="89"/>
      <c r="T106" s="89"/>
      <c r="U106" s="89"/>
      <c r="V106" s="89"/>
      <c r="W106" s="89"/>
      <c r="X106" s="89"/>
      <c r="Y106" s="89"/>
      <c r="Z106" s="89"/>
      <c r="AA106" s="89"/>
      <c r="AB106" s="89"/>
      <c r="AC106" s="89"/>
      <c r="AD106" s="18"/>
      <c r="AE106" s="24"/>
    </row>
    <row r="107" spans="1:31" ht="20.100000000000001" customHeight="1">
      <c r="A107" s="89"/>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89"/>
      <c r="AA107" s="89"/>
      <c r="AB107" s="89"/>
      <c r="AC107" s="89"/>
      <c r="AD107" s="18"/>
      <c r="AE107" s="24"/>
    </row>
    <row r="108" spans="1:31" ht="5.25" customHeight="1">
      <c r="A108" s="89"/>
      <c r="B108" s="89"/>
      <c r="C108" s="89"/>
      <c r="D108" s="89"/>
      <c r="E108" s="89"/>
      <c r="F108" s="89"/>
      <c r="G108" s="89"/>
      <c r="H108" s="89"/>
      <c r="I108" s="89"/>
      <c r="J108" s="89"/>
      <c r="K108" s="89"/>
      <c r="L108" s="89"/>
      <c r="M108" s="89"/>
      <c r="N108" s="89"/>
      <c r="O108" s="89"/>
      <c r="P108" s="89"/>
      <c r="Q108" s="89"/>
      <c r="R108" s="89"/>
      <c r="S108" s="89"/>
      <c r="T108" s="89"/>
      <c r="U108" s="89"/>
      <c r="V108" s="89"/>
      <c r="W108" s="89"/>
      <c r="X108" s="89"/>
      <c r="Y108" s="89"/>
      <c r="Z108" s="89"/>
      <c r="AA108" s="89"/>
      <c r="AB108" s="89"/>
      <c r="AC108" s="89"/>
      <c r="AD108" s="18"/>
      <c r="AE108" s="24"/>
    </row>
    <row r="109" spans="1:31" ht="20.100000000000001" customHeight="1">
      <c r="A109" s="64" t="s">
        <v>74</v>
      </c>
      <c r="B109" s="18"/>
      <c r="C109" s="19"/>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4"/>
    </row>
    <row r="110" spans="1:31" ht="20.100000000000001" customHeight="1">
      <c r="A110" s="89" t="s">
        <v>75</v>
      </c>
      <c r="B110" s="89"/>
      <c r="C110" s="89"/>
      <c r="D110" s="89"/>
      <c r="E110" s="89"/>
      <c r="F110" s="89"/>
      <c r="G110" s="89"/>
      <c r="H110" s="89"/>
      <c r="I110" s="89"/>
      <c r="J110" s="89"/>
      <c r="K110" s="89"/>
      <c r="L110" s="89"/>
      <c r="M110" s="89"/>
      <c r="N110" s="89"/>
      <c r="O110" s="89"/>
      <c r="P110" s="89"/>
      <c r="Q110" s="89"/>
      <c r="R110" s="89"/>
      <c r="S110" s="89"/>
      <c r="T110" s="89"/>
      <c r="U110" s="89"/>
      <c r="V110" s="89"/>
      <c r="W110" s="89"/>
      <c r="X110" s="89"/>
      <c r="Y110" s="89"/>
      <c r="Z110" s="89"/>
      <c r="AA110" s="89"/>
      <c r="AB110" s="89"/>
      <c r="AC110" s="89"/>
      <c r="AD110" s="18"/>
      <c r="AE110" s="24"/>
    </row>
    <row r="111" spans="1:31" ht="20.100000000000001" customHeight="1">
      <c r="A111" s="89"/>
      <c r="B111" s="89"/>
      <c r="C111" s="89"/>
      <c r="D111" s="89"/>
      <c r="E111" s="89"/>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18"/>
      <c r="AE111" s="24"/>
    </row>
    <row r="112" spans="1:31" ht="5.25" customHeight="1">
      <c r="A112" s="18"/>
      <c r="B112" s="18"/>
      <c r="C112" s="19"/>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24"/>
    </row>
    <row r="113" spans="1:31" ht="20.100000000000001" customHeight="1">
      <c r="A113" s="62" t="s">
        <v>76</v>
      </c>
      <c r="B113" s="18"/>
      <c r="C113" s="19"/>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24"/>
    </row>
    <row r="114" spans="1:31" ht="20.100000000000001" customHeight="1">
      <c r="A114" s="89" t="s">
        <v>77</v>
      </c>
      <c r="B114" s="89"/>
      <c r="C114" s="89"/>
      <c r="D114" s="89"/>
      <c r="E114" s="89"/>
      <c r="F114" s="89"/>
      <c r="G114" s="89"/>
      <c r="H114" s="89"/>
      <c r="I114" s="89"/>
      <c r="J114" s="89"/>
      <c r="K114" s="89"/>
      <c r="L114" s="89"/>
      <c r="M114" s="89"/>
      <c r="N114" s="89"/>
      <c r="O114" s="89"/>
      <c r="P114" s="89"/>
      <c r="Q114" s="89"/>
      <c r="R114" s="89"/>
      <c r="S114" s="89"/>
      <c r="T114" s="89"/>
      <c r="U114" s="89"/>
      <c r="V114" s="89"/>
      <c r="W114" s="89"/>
      <c r="X114" s="89"/>
      <c r="Y114" s="89"/>
      <c r="Z114" s="89"/>
      <c r="AA114" s="89"/>
      <c r="AB114" s="89"/>
      <c r="AC114" s="89"/>
      <c r="AD114" s="18"/>
      <c r="AE114" s="24"/>
    </row>
    <row r="115" spans="1:31" ht="20.100000000000001" customHeight="1">
      <c r="A115" s="89"/>
      <c r="B115" s="89"/>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18"/>
      <c r="AE115" s="24"/>
    </row>
    <row r="116" spans="1:31" ht="5.25" customHeight="1">
      <c r="A116" s="18"/>
      <c r="B116" s="18"/>
      <c r="C116" s="19"/>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24"/>
    </row>
    <row r="117" spans="1:31" ht="20.100000000000001" customHeight="1">
      <c r="A117" s="17" t="s">
        <v>78</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24"/>
    </row>
    <row r="118" spans="1:31" ht="20.100000000000001" customHeight="1">
      <c r="A118" s="62" t="s">
        <v>79</v>
      </c>
      <c r="B118" s="18"/>
      <c r="C118" s="19"/>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24"/>
    </row>
    <row r="119" spans="1:31" ht="20.100000000000001" customHeight="1">
      <c r="A119" s="18" t="s">
        <v>80</v>
      </c>
      <c r="B119" s="18"/>
      <c r="C119" s="19"/>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24"/>
    </row>
    <row r="120" spans="1:31" ht="20.100000000000001" customHeight="1">
      <c r="A120" s="18"/>
      <c r="B120" s="18"/>
      <c r="C120" s="19"/>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24"/>
    </row>
    <row r="121" spans="1:31" ht="20.100000000000001" customHeight="1">
      <c r="A121" s="62" t="s">
        <v>81</v>
      </c>
      <c r="B121" s="18"/>
      <c r="C121" s="19"/>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24"/>
    </row>
    <row r="122" spans="1:31" ht="20.100000000000001" customHeight="1">
      <c r="A122" s="18" t="s">
        <v>82</v>
      </c>
      <c r="B122" s="18"/>
      <c r="C122" s="19"/>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24"/>
    </row>
    <row r="123" spans="1:31" ht="20.100000000000001" customHeight="1">
      <c r="A123" s="18" t="s">
        <v>83</v>
      </c>
      <c r="B123" s="18"/>
      <c r="C123" s="19"/>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24"/>
    </row>
    <row r="124" spans="1:31" ht="20.100000000000001" customHeight="1">
      <c r="A124" s="18" t="s">
        <v>84</v>
      </c>
      <c r="B124" s="18"/>
      <c r="C124" s="19"/>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24"/>
    </row>
    <row r="125" spans="1:31" ht="20.100000000000001" customHeight="1">
      <c r="A125" s="18" t="s">
        <v>85</v>
      </c>
      <c r="B125" s="18"/>
      <c r="C125" s="19"/>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24"/>
    </row>
    <row r="126" spans="1:31" ht="20.100000000000001" customHeight="1">
      <c r="A126" s="18" t="s">
        <v>86</v>
      </c>
      <c r="B126" s="18"/>
      <c r="C126" s="19"/>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24"/>
    </row>
    <row r="127" spans="1:31" ht="20.100000000000001" customHeight="1">
      <c r="A127" s="18" t="s">
        <v>87</v>
      </c>
      <c r="B127" s="18"/>
      <c r="C127" s="19"/>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24"/>
    </row>
    <row r="128" spans="1:31" ht="20.100000000000001" customHeight="1">
      <c r="A128" s="18"/>
      <c r="B128" s="18"/>
      <c r="C128" s="19"/>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24"/>
    </row>
    <row r="129" spans="1:31" ht="20.100000000000001" customHeight="1">
      <c r="A129" s="18"/>
      <c r="B129" s="18"/>
      <c r="C129" s="19"/>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24"/>
    </row>
    <row r="130" spans="1:31" ht="20.100000000000001"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row>
    <row r="131" spans="1:31" ht="20.100000000000001" customHeight="1"/>
    <row r="132" spans="1:31" ht="20.100000000000001" customHeight="1"/>
    <row r="133" spans="1:31" ht="20.100000000000001" customHeight="1"/>
    <row r="134" spans="1:31" ht="20.100000000000001" customHeight="1"/>
    <row r="135" spans="1:31" ht="20.100000000000001" customHeight="1"/>
    <row r="136" spans="1:31" ht="20.100000000000001" customHeight="1"/>
    <row r="137" spans="1:31" ht="20.100000000000001" customHeight="1"/>
    <row r="138" spans="1:31" ht="20.100000000000001" customHeight="1"/>
    <row r="139" spans="1:31" ht="20.100000000000001" customHeight="1"/>
    <row r="140" spans="1:31" ht="20.100000000000001" customHeight="1"/>
    <row r="141" spans="1:31" ht="20.100000000000001" customHeight="1"/>
    <row r="142" spans="1:31" ht="20.100000000000001" customHeight="1"/>
    <row r="143" spans="1:31" ht="20.100000000000001" customHeight="1"/>
    <row r="144" spans="1:31"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row r="643" ht="20.100000000000001" customHeight="1"/>
    <row r="644" ht="20.100000000000001" customHeight="1"/>
    <row r="645" ht="20.100000000000001" customHeight="1"/>
    <row r="646" ht="20.100000000000001" customHeight="1"/>
    <row r="647" ht="20.100000000000001" customHeight="1"/>
    <row r="648" ht="20.100000000000001" customHeight="1"/>
    <row r="649" ht="20.100000000000001" customHeight="1"/>
    <row r="650" ht="20.100000000000001" customHeight="1"/>
    <row r="651" ht="20.100000000000001" customHeight="1"/>
    <row r="652" ht="20.100000000000001" customHeight="1"/>
    <row r="653" ht="20.100000000000001" customHeight="1"/>
    <row r="654" ht="20.100000000000001" customHeight="1"/>
    <row r="655" ht="20.100000000000001" customHeight="1"/>
    <row r="656" ht="20.100000000000001" customHeight="1"/>
    <row r="657" ht="20.100000000000001" customHeight="1"/>
    <row r="658" ht="20.100000000000001" customHeight="1"/>
    <row r="659" ht="20.100000000000001" customHeight="1"/>
    <row r="660" ht="20.100000000000001" customHeight="1"/>
    <row r="661" ht="20.100000000000001" customHeight="1"/>
    <row r="662" ht="20.100000000000001" customHeight="1"/>
    <row r="663" ht="20.100000000000001" customHeight="1"/>
    <row r="664" ht="20.100000000000001" customHeight="1"/>
    <row r="665" ht="20.100000000000001" customHeight="1"/>
    <row r="666" ht="20.100000000000001" customHeight="1"/>
    <row r="667" ht="20.100000000000001" customHeight="1"/>
    <row r="668" ht="20.100000000000001" customHeight="1"/>
    <row r="669" ht="20.100000000000001" customHeight="1"/>
    <row r="670" ht="20.100000000000001" customHeight="1"/>
    <row r="671" ht="20.100000000000001" customHeight="1"/>
    <row r="672" ht="20.100000000000001" customHeight="1"/>
    <row r="673" ht="20.100000000000001" customHeight="1"/>
    <row r="674" ht="20.100000000000001" customHeight="1"/>
    <row r="675" ht="20.100000000000001" customHeight="1"/>
    <row r="676" ht="20.100000000000001" customHeight="1"/>
    <row r="677" ht="20.100000000000001" customHeight="1"/>
    <row r="678" ht="20.100000000000001" customHeight="1"/>
    <row r="679" ht="20.100000000000001" customHeight="1"/>
    <row r="680" ht="20.100000000000001" customHeight="1"/>
    <row r="681" ht="20.100000000000001" customHeight="1"/>
    <row r="682" ht="20.100000000000001" customHeight="1"/>
    <row r="683" ht="20.100000000000001" customHeight="1"/>
    <row r="684" ht="20.100000000000001" customHeight="1"/>
    <row r="685" ht="20.100000000000001" customHeight="1"/>
    <row r="686" ht="20.100000000000001" customHeight="1"/>
    <row r="687" ht="20.100000000000001" customHeight="1"/>
    <row r="688" ht="20.100000000000001" customHeight="1"/>
    <row r="689" ht="20.100000000000001" customHeight="1"/>
    <row r="690" ht="20.100000000000001" customHeight="1"/>
    <row r="691" ht="20.100000000000001" customHeight="1"/>
    <row r="692" ht="20.100000000000001" customHeight="1"/>
    <row r="693" ht="20.100000000000001" customHeight="1"/>
    <row r="694" ht="20.100000000000001" customHeight="1"/>
    <row r="695" ht="20.100000000000001" customHeight="1"/>
    <row r="696" ht="20.100000000000001" customHeight="1"/>
    <row r="697" ht="20.100000000000001" customHeight="1"/>
    <row r="698" ht="20.100000000000001" customHeight="1"/>
    <row r="699" ht="20.100000000000001" customHeight="1"/>
    <row r="700" ht="20.100000000000001" customHeight="1"/>
    <row r="701" ht="20.100000000000001" customHeight="1"/>
    <row r="702" ht="20.100000000000001" customHeight="1"/>
    <row r="703" ht="20.100000000000001" customHeight="1"/>
    <row r="704" ht="20.100000000000001" customHeight="1"/>
    <row r="705" ht="20.100000000000001" customHeight="1"/>
    <row r="706" ht="20.100000000000001" customHeight="1"/>
    <row r="707" ht="20.100000000000001" customHeight="1"/>
    <row r="708" ht="20.100000000000001" customHeight="1"/>
    <row r="709" ht="20.100000000000001" customHeight="1"/>
    <row r="710" ht="20.100000000000001" customHeight="1"/>
    <row r="711" ht="20.100000000000001" customHeight="1"/>
    <row r="712" ht="20.100000000000001" customHeight="1"/>
    <row r="713" ht="20.100000000000001" customHeight="1"/>
    <row r="714" ht="20.100000000000001" customHeight="1"/>
    <row r="715" ht="20.100000000000001" customHeight="1"/>
    <row r="716" ht="20.100000000000001" customHeight="1"/>
    <row r="717" ht="20.100000000000001" customHeight="1"/>
    <row r="718" ht="20.100000000000001" customHeight="1"/>
    <row r="719" ht="20.100000000000001" customHeight="1"/>
    <row r="720" ht="20.100000000000001" customHeight="1"/>
    <row r="721" ht="20.100000000000001" customHeight="1"/>
    <row r="722" ht="20.100000000000001" customHeight="1"/>
    <row r="723" ht="20.100000000000001" customHeight="1"/>
    <row r="724" ht="20.100000000000001" customHeight="1"/>
    <row r="725" ht="20.100000000000001" customHeight="1"/>
    <row r="726" ht="20.100000000000001" customHeight="1"/>
    <row r="727" ht="20.100000000000001" customHeight="1"/>
    <row r="728" ht="20.100000000000001" customHeight="1"/>
    <row r="729" ht="20.100000000000001" customHeight="1"/>
    <row r="730" ht="20.100000000000001" customHeight="1"/>
    <row r="731" ht="20.100000000000001" customHeight="1"/>
    <row r="732" ht="20.100000000000001" customHeight="1"/>
    <row r="733" ht="20.100000000000001" customHeight="1"/>
    <row r="734" ht="20.100000000000001" customHeight="1"/>
    <row r="735" ht="20.100000000000001" customHeight="1"/>
    <row r="736" ht="20.100000000000001" customHeight="1"/>
    <row r="737" ht="20.100000000000001" customHeight="1"/>
    <row r="738" ht="20.100000000000001" customHeight="1"/>
    <row r="739" ht="20.100000000000001" customHeight="1"/>
    <row r="740" ht="20.100000000000001" customHeight="1"/>
    <row r="741" ht="20.100000000000001" customHeight="1"/>
    <row r="742" ht="20.100000000000001" customHeight="1"/>
    <row r="743" ht="20.100000000000001" customHeight="1"/>
    <row r="744" ht="20.100000000000001" customHeight="1"/>
    <row r="745" ht="20.100000000000001" customHeight="1"/>
    <row r="746" ht="20.100000000000001" customHeight="1"/>
    <row r="747" ht="20.100000000000001" customHeight="1"/>
    <row r="748" ht="20.100000000000001" customHeight="1"/>
    <row r="749" ht="20.100000000000001" customHeight="1"/>
    <row r="750" ht="20.100000000000001" customHeight="1"/>
    <row r="751" ht="20.100000000000001" customHeight="1"/>
    <row r="752" ht="20.100000000000001" customHeight="1"/>
    <row r="753" ht="20.100000000000001" customHeight="1"/>
    <row r="754" ht="20.100000000000001" customHeight="1"/>
    <row r="755" ht="20.100000000000001" customHeight="1"/>
    <row r="756" ht="20.100000000000001" customHeight="1"/>
    <row r="757" ht="20.100000000000001" customHeight="1"/>
    <row r="758" ht="20.100000000000001" customHeight="1"/>
    <row r="759" ht="20.100000000000001" customHeight="1"/>
    <row r="760" ht="20.100000000000001" customHeight="1"/>
    <row r="761" ht="20.100000000000001" customHeight="1"/>
    <row r="762" ht="20.100000000000001" customHeight="1"/>
    <row r="763" ht="20.100000000000001" customHeight="1"/>
    <row r="764" ht="20.100000000000001" customHeight="1"/>
    <row r="765" ht="20.100000000000001" customHeight="1"/>
    <row r="766" ht="20.100000000000001" customHeight="1"/>
    <row r="767" ht="20.100000000000001" customHeight="1"/>
    <row r="768" ht="20.100000000000001" customHeight="1"/>
    <row r="769" ht="20.100000000000001" customHeight="1"/>
    <row r="770" ht="20.100000000000001" customHeight="1"/>
    <row r="771" ht="20.100000000000001" customHeight="1"/>
    <row r="772" ht="20.100000000000001" customHeight="1"/>
    <row r="773" ht="20.100000000000001" customHeight="1"/>
    <row r="774" ht="20.100000000000001" customHeight="1"/>
    <row r="775" ht="20.100000000000001" customHeight="1"/>
    <row r="776" ht="20.100000000000001" customHeight="1"/>
    <row r="777" ht="20.100000000000001" customHeight="1"/>
    <row r="778" ht="20.100000000000001" customHeight="1"/>
    <row r="779" ht="20.100000000000001" customHeight="1"/>
    <row r="780" ht="20.100000000000001" customHeight="1"/>
    <row r="781" ht="20.100000000000001" customHeight="1"/>
    <row r="782" ht="20.100000000000001" customHeight="1"/>
    <row r="783" ht="20.100000000000001" customHeight="1"/>
    <row r="784" ht="20.100000000000001" customHeight="1"/>
    <row r="785" ht="20.100000000000001" customHeight="1"/>
    <row r="786" ht="20.100000000000001" customHeight="1"/>
    <row r="787" ht="20.100000000000001" customHeight="1"/>
    <row r="788" ht="20.100000000000001" customHeight="1"/>
    <row r="789" ht="20.100000000000001" customHeight="1"/>
    <row r="790" ht="20.100000000000001" customHeight="1"/>
    <row r="791" ht="20.100000000000001" customHeight="1"/>
    <row r="792" ht="20.100000000000001" customHeight="1"/>
    <row r="793" ht="20.100000000000001" customHeight="1"/>
    <row r="794" ht="20.100000000000001" customHeight="1"/>
    <row r="795" ht="20.100000000000001" customHeight="1"/>
    <row r="796" ht="20.100000000000001" customHeight="1"/>
    <row r="797" ht="20.100000000000001" customHeight="1"/>
    <row r="798" ht="20.100000000000001" customHeight="1"/>
    <row r="799" ht="20.100000000000001" customHeight="1"/>
    <row r="800" ht="20.100000000000001" customHeight="1"/>
    <row r="801" ht="20.100000000000001" customHeight="1"/>
    <row r="802" ht="20.100000000000001" customHeight="1"/>
    <row r="803" ht="20.100000000000001" customHeight="1"/>
    <row r="804" ht="20.100000000000001" customHeight="1"/>
    <row r="805" ht="20.100000000000001" customHeight="1"/>
    <row r="806" ht="20.100000000000001" customHeight="1"/>
    <row r="807" ht="20.100000000000001" customHeight="1"/>
    <row r="808" ht="20.100000000000001" customHeight="1"/>
    <row r="809" ht="20.100000000000001" customHeight="1"/>
    <row r="810" ht="20.100000000000001" customHeight="1"/>
    <row r="811" ht="20.100000000000001" customHeight="1"/>
    <row r="812" ht="20.100000000000001" customHeight="1"/>
    <row r="813" ht="20.100000000000001" customHeight="1"/>
    <row r="814" ht="20.100000000000001" customHeight="1"/>
    <row r="815" ht="20.100000000000001" customHeight="1"/>
    <row r="816" ht="20.100000000000001" customHeight="1"/>
    <row r="817" ht="20.100000000000001" customHeight="1"/>
    <row r="818" ht="20.100000000000001" customHeight="1"/>
    <row r="819" ht="20.100000000000001" customHeight="1"/>
    <row r="820" ht="20.100000000000001" customHeight="1"/>
    <row r="821" ht="20.100000000000001" customHeight="1"/>
    <row r="822" ht="20.100000000000001" customHeight="1"/>
    <row r="823" ht="20.100000000000001" customHeight="1"/>
    <row r="824" ht="20.100000000000001" customHeight="1"/>
    <row r="825" ht="20.100000000000001" customHeight="1"/>
    <row r="826" ht="20.100000000000001" customHeight="1"/>
    <row r="827" ht="20.100000000000001" customHeight="1"/>
    <row r="828" ht="20.100000000000001" customHeight="1"/>
    <row r="829" ht="20.100000000000001" customHeight="1"/>
    <row r="830" ht="20.100000000000001" customHeight="1"/>
    <row r="831" ht="20.100000000000001" customHeight="1"/>
    <row r="832" ht="20.100000000000001" customHeight="1"/>
    <row r="833" ht="20.100000000000001" customHeight="1"/>
    <row r="834" ht="20.100000000000001" customHeight="1"/>
    <row r="835" ht="20.100000000000001" customHeight="1"/>
    <row r="836" ht="20.100000000000001" customHeight="1"/>
    <row r="837" ht="20.100000000000001" customHeight="1"/>
    <row r="838" ht="20.100000000000001" customHeight="1"/>
    <row r="839" ht="20.100000000000001" customHeight="1"/>
    <row r="840" ht="20.100000000000001" customHeight="1"/>
    <row r="841" ht="20.100000000000001" customHeight="1"/>
    <row r="842" ht="20.100000000000001" customHeight="1"/>
    <row r="843" ht="20.100000000000001" customHeight="1"/>
    <row r="844" ht="20.100000000000001" customHeight="1"/>
    <row r="845" ht="20.100000000000001" customHeight="1"/>
    <row r="846" ht="20.100000000000001" customHeight="1"/>
    <row r="847" ht="20.100000000000001" customHeight="1"/>
    <row r="848" ht="20.100000000000001" customHeight="1"/>
    <row r="849" ht="20.100000000000001" customHeight="1"/>
    <row r="850" ht="20.100000000000001" customHeight="1"/>
    <row r="851" ht="20.100000000000001" customHeight="1"/>
    <row r="852" ht="20.100000000000001" customHeight="1"/>
    <row r="853" ht="20.100000000000001" customHeight="1"/>
    <row r="854" ht="20.100000000000001" customHeight="1"/>
    <row r="855" ht="20.100000000000001" customHeight="1"/>
    <row r="856" ht="20.100000000000001" customHeight="1"/>
    <row r="857" ht="20.100000000000001" customHeight="1"/>
    <row r="858" ht="20.100000000000001" customHeight="1"/>
    <row r="859" ht="20.100000000000001" customHeight="1"/>
    <row r="860" ht="20.100000000000001" customHeight="1"/>
    <row r="861" ht="20.100000000000001" customHeight="1"/>
    <row r="862" ht="20.100000000000001" customHeight="1"/>
    <row r="863" ht="20.100000000000001" customHeight="1"/>
    <row r="864" ht="20.100000000000001" customHeight="1"/>
    <row r="865" ht="20.100000000000001" customHeight="1"/>
    <row r="866" ht="20.100000000000001" customHeight="1"/>
    <row r="867" ht="20.100000000000001" customHeight="1"/>
    <row r="868" ht="20.100000000000001" customHeight="1"/>
    <row r="869" ht="20.100000000000001" customHeight="1"/>
    <row r="870" ht="20.100000000000001" customHeight="1"/>
    <row r="871" ht="20.100000000000001" customHeight="1"/>
    <row r="872" ht="20.100000000000001" customHeight="1"/>
    <row r="873" ht="20.100000000000001" customHeight="1"/>
    <row r="874" ht="20.100000000000001" customHeight="1"/>
    <row r="875" ht="20.100000000000001" customHeight="1"/>
    <row r="876" ht="20.100000000000001" customHeight="1"/>
    <row r="877" ht="20.100000000000001" customHeight="1"/>
    <row r="878" ht="20.100000000000001" customHeight="1"/>
    <row r="879" ht="20.100000000000001" customHeight="1"/>
    <row r="880" ht="20.100000000000001" customHeight="1"/>
    <row r="881" ht="20.100000000000001" customHeight="1"/>
    <row r="882" ht="20.100000000000001" customHeight="1"/>
    <row r="883" ht="20.100000000000001" customHeight="1"/>
    <row r="884" ht="20.100000000000001" customHeight="1"/>
    <row r="885" ht="20.100000000000001" customHeight="1"/>
    <row r="886" ht="20.100000000000001" customHeight="1"/>
    <row r="887" ht="20.100000000000001" customHeight="1"/>
    <row r="888" ht="20.100000000000001" customHeight="1"/>
    <row r="889" ht="20.100000000000001" customHeight="1"/>
    <row r="890" ht="20.100000000000001" customHeight="1"/>
    <row r="891" ht="20.100000000000001" customHeight="1"/>
    <row r="892" ht="20.100000000000001" customHeight="1"/>
    <row r="893" ht="20.100000000000001" customHeight="1"/>
    <row r="894" ht="20.100000000000001" customHeight="1"/>
    <row r="895" ht="20.100000000000001" customHeight="1"/>
    <row r="896" ht="20.100000000000001" customHeight="1"/>
    <row r="897" ht="20.100000000000001" customHeight="1"/>
    <row r="898" ht="20.100000000000001" customHeight="1"/>
    <row r="899" ht="20.100000000000001" customHeight="1"/>
    <row r="900" ht="20.100000000000001" customHeight="1"/>
    <row r="901" ht="20.100000000000001" customHeight="1"/>
    <row r="902" ht="20.100000000000001" customHeight="1"/>
    <row r="903" ht="20.100000000000001" customHeight="1"/>
    <row r="904" ht="20.100000000000001" customHeight="1"/>
    <row r="905" ht="20.100000000000001" customHeight="1"/>
    <row r="906" ht="20.100000000000001" customHeight="1"/>
    <row r="907" ht="20.100000000000001" customHeight="1"/>
    <row r="908" ht="20.100000000000001" customHeight="1"/>
    <row r="909" ht="20.100000000000001" customHeight="1"/>
    <row r="910" ht="20.100000000000001" customHeight="1"/>
    <row r="911" ht="20.100000000000001" customHeight="1"/>
    <row r="912" ht="20.100000000000001" customHeight="1"/>
    <row r="913" ht="20.100000000000001" customHeight="1"/>
    <row r="914" ht="20.100000000000001" customHeight="1"/>
    <row r="915" ht="20.100000000000001" customHeight="1"/>
    <row r="916" ht="20.100000000000001" customHeight="1"/>
    <row r="917" ht="20.100000000000001" customHeight="1"/>
    <row r="918" ht="20.100000000000001" customHeight="1"/>
    <row r="919" ht="20.100000000000001" customHeight="1"/>
    <row r="920" ht="20.100000000000001" customHeight="1"/>
    <row r="921" ht="20.100000000000001" customHeight="1"/>
    <row r="922" ht="20.100000000000001" customHeight="1"/>
    <row r="923" ht="20.100000000000001" customHeight="1"/>
    <row r="924" ht="20.100000000000001" customHeight="1"/>
    <row r="925" ht="20.100000000000001" customHeight="1"/>
    <row r="926" ht="20.100000000000001" customHeight="1"/>
    <row r="927" ht="20.100000000000001" customHeight="1"/>
    <row r="928" ht="20.100000000000001" customHeight="1"/>
    <row r="929" ht="20.100000000000001" customHeight="1"/>
    <row r="930" ht="20.100000000000001" customHeight="1"/>
    <row r="931" ht="20.100000000000001" customHeight="1"/>
    <row r="932" ht="20.100000000000001" customHeight="1"/>
    <row r="933" ht="20.100000000000001" customHeight="1"/>
    <row r="934" ht="20.100000000000001" customHeight="1"/>
    <row r="935" ht="20.100000000000001" customHeight="1"/>
    <row r="936" ht="20.100000000000001" customHeight="1"/>
    <row r="937" ht="20.100000000000001" customHeight="1"/>
    <row r="938" ht="20.100000000000001" customHeight="1"/>
    <row r="939" ht="20.100000000000001" customHeight="1"/>
    <row r="940" ht="20.100000000000001" customHeight="1"/>
    <row r="941" ht="20.100000000000001" customHeight="1"/>
    <row r="942" ht="20.100000000000001" customHeight="1"/>
    <row r="943" ht="20.100000000000001" customHeight="1"/>
    <row r="944" ht="20.100000000000001" customHeight="1"/>
    <row r="945" ht="20.100000000000001" customHeight="1"/>
    <row r="946" ht="20.100000000000001" customHeight="1"/>
    <row r="947" ht="20.100000000000001" customHeight="1"/>
    <row r="948" ht="20.100000000000001" customHeight="1"/>
    <row r="949" ht="20.100000000000001" customHeight="1"/>
    <row r="950" ht="20.100000000000001" customHeight="1"/>
    <row r="951" ht="20.100000000000001" customHeight="1"/>
    <row r="952" ht="20.100000000000001" customHeight="1"/>
    <row r="953" ht="20.100000000000001" customHeight="1"/>
    <row r="954" ht="20.100000000000001" customHeight="1"/>
    <row r="955" ht="20.100000000000001" customHeight="1"/>
    <row r="956" ht="20.100000000000001" customHeight="1"/>
    <row r="957" ht="20.100000000000001" customHeight="1"/>
    <row r="958" ht="20.100000000000001" customHeight="1"/>
    <row r="959" ht="20.100000000000001" customHeight="1"/>
    <row r="960" ht="20.100000000000001" customHeight="1"/>
    <row r="961" ht="20.100000000000001" customHeight="1"/>
    <row r="962" ht="20.100000000000001" customHeight="1"/>
    <row r="963" ht="20.100000000000001" customHeight="1"/>
    <row r="964" ht="20.100000000000001" customHeight="1"/>
    <row r="965" ht="20.100000000000001" customHeight="1"/>
    <row r="966" ht="20.100000000000001" customHeight="1"/>
    <row r="967" ht="20.100000000000001" customHeight="1"/>
    <row r="968" ht="20.100000000000001" customHeight="1"/>
    <row r="969" ht="20.100000000000001" customHeight="1"/>
    <row r="970" ht="20.100000000000001" customHeight="1"/>
    <row r="971" ht="20.100000000000001" customHeight="1"/>
    <row r="972" ht="20.100000000000001" customHeight="1"/>
    <row r="973" ht="20.100000000000001" customHeight="1"/>
    <row r="974" ht="20.100000000000001" customHeight="1"/>
    <row r="975" ht="20.100000000000001" customHeight="1"/>
    <row r="976" ht="20.100000000000001" customHeight="1"/>
    <row r="977" ht="20.100000000000001" customHeight="1"/>
    <row r="978" ht="20.100000000000001" customHeight="1"/>
    <row r="979" ht="20.100000000000001" customHeight="1"/>
    <row r="980" ht="20.100000000000001" customHeight="1"/>
    <row r="981" ht="20.100000000000001" customHeight="1"/>
    <row r="982" ht="20.100000000000001" customHeight="1"/>
    <row r="983" ht="20.100000000000001" customHeight="1"/>
    <row r="984" ht="20.100000000000001" customHeight="1"/>
    <row r="985" ht="20.100000000000001" customHeight="1"/>
    <row r="986" ht="20.100000000000001" customHeight="1"/>
    <row r="987" ht="20.100000000000001" customHeight="1"/>
    <row r="988" ht="20.100000000000001" customHeight="1"/>
    <row r="989" ht="20.100000000000001" customHeight="1"/>
    <row r="990" ht="20.100000000000001" customHeight="1"/>
    <row r="991" ht="20.100000000000001" customHeight="1"/>
    <row r="992" ht="20.100000000000001" customHeight="1"/>
    <row r="993" ht="20.100000000000001" customHeight="1"/>
    <row r="994" ht="20.100000000000001" customHeight="1"/>
    <row r="995" ht="20.100000000000001" customHeight="1"/>
    <row r="996" ht="20.100000000000001" customHeight="1"/>
    <row r="997" ht="20.100000000000001" customHeight="1"/>
    <row r="998" ht="20.100000000000001" customHeight="1"/>
    <row r="999" ht="20.100000000000001" customHeight="1"/>
    <row r="1000" ht="20.100000000000001" customHeight="1"/>
    <row r="1001" ht="20.100000000000001" customHeight="1"/>
    <row r="1002" ht="20.100000000000001" customHeight="1"/>
    <row r="1003" ht="20.100000000000001" customHeight="1"/>
    <row r="1004" ht="20.100000000000001" customHeight="1"/>
    <row r="1005" ht="20.100000000000001" customHeight="1"/>
    <row r="1006" ht="20.100000000000001" customHeight="1"/>
    <row r="1007" ht="20.100000000000001" customHeight="1"/>
  </sheetData>
  <sheetProtection sheet="1" selectLockedCells="1"/>
  <mergeCells count="32">
    <mergeCell ref="A114:AC115"/>
    <mergeCell ref="A91:AC94"/>
    <mergeCell ref="A96:AC97"/>
    <mergeCell ref="A101:AC103"/>
    <mergeCell ref="A106:AC108"/>
    <mergeCell ref="A110:AC111"/>
    <mergeCell ref="A41:S41"/>
    <mergeCell ref="A70:AC73"/>
    <mergeCell ref="A76:AC79"/>
    <mergeCell ref="A82:AC83"/>
    <mergeCell ref="A87:AC89"/>
    <mergeCell ref="H1:Y1"/>
    <mergeCell ref="A7:E7"/>
    <mergeCell ref="Z1:AD1"/>
    <mergeCell ref="A4:AC6"/>
    <mergeCell ref="A8:AC8"/>
    <mergeCell ref="A11:AC11"/>
    <mergeCell ref="A14:AC16"/>
    <mergeCell ref="A33:S35"/>
    <mergeCell ref="A75:C75"/>
    <mergeCell ref="A81:I81"/>
    <mergeCell ref="S51:AA51"/>
    <mergeCell ref="G60:I60"/>
    <mergeCell ref="A23:S24"/>
    <mergeCell ref="A19:AC19"/>
    <mergeCell ref="A43:AC44"/>
    <mergeCell ref="T23:AC41"/>
    <mergeCell ref="A61:AC63"/>
    <mergeCell ref="A65:AC67"/>
    <mergeCell ref="A27:S27"/>
    <mergeCell ref="A30:S30"/>
    <mergeCell ref="A38:S38"/>
  </mergeCells>
  <hyperlinks>
    <hyperlink ref="G60:I60" location="'Allergies MEDIF'!Print_Area" display="Allergies MEDIF" xr:uid="{497D60EF-E610-43AB-8E5E-545144642F84}"/>
  </hyperlinks>
  <pageMargins left="0.23622047244094491" right="0.23622047244094491" top="0.74803149606299213" bottom="0.74803149606299213" header="0.31496062992125984" footer="0.31496062992125984"/>
  <pageSetup paperSize="9" scale="50" fitToHeight="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16CD5CD-C97E-48DE-9C1E-E986E2F1489C}">
          <x14:formula1>
            <xm:f>'master data'!$Z$2:$Z$476</xm:f>
          </x14:formula1>
          <xm:sqref>S51:AA51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091A4-B9AD-488C-9F6D-7B19BA91C29A}">
  <dimension ref="A1:C2"/>
  <sheetViews>
    <sheetView workbookViewId="0">
      <selection activeCell="C2" sqref="C2"/>
    </sheetView>
  </sheetViews>
  <sheetFormatPr defaultRowHeight="15"/>
  <cols>
    <col min="1" max="1" width="7.85546875" bestFit="1" customWidth="1"/>
    <col min="2" max="2" width="68.7109375" style="14" bestFit="1" customWidth="1"/>
    <col min="3" max="3" width="11.5703125" bestFit="1" customWidth="1"/>
  </cols>
  <sheetData>
    <row r="1" spans="1:3">
      <c r="A1" s="2" t="s">
        <v>335</v>
      </c>
      <c r="B1" s="2" t="s">
        <v>394</v>
      </c>
      <c r="C1" s="2" t="s">
        <v>395</v>
      </c>
    </row>
    <row r="2" spans="1:3">
      <c r="A2">
        <v>1</v>
      </c>
      <c r="B2"/>
    </row>
  </sheetData>
  <dataValidations count="3">
    <dataValidation type="whole" allowBlank="1" showInputMessage="1" showErrorMessage="1" errorTitle="Validation Error" error="Group size should be a number between 1 and 300." promptTitle="Format" prompt="Group size should be a number between 1 and 300." sqref="C2 C4:C1048576" xr:uid="{324B1147-A81A-44DB-87BE-F129A39F9854}">
      <formula1>1</formula1>
      <formula2>300</formula2>
    </dataValidation>
    <dataValidation type="textLength" allowBlank="1" showInputMessage="1" showErrorMessage="1" errorTitle="Format Validation" error="Group Name must be between 2 and 50 characters, which can include letters and slashes." promptTitle="Format" prompt="Group Name must be between 2 and 50 characters, which can include letters and slashes." sqref="B4:B1048576" xr:uid="{7597A599-D7EF-48F1-AD9A-2B5C79D09289}">
      <formula1>2</formula1>
      <formula2>50</formula2>
    </dataValidation>
    <dataValidation type="whole" allowBlank="1" showInputMessage="1" showErrorMessage="1" errorTitle="Validation Error" error="There can only be one row for a given booking. So ROW ID must be have a value of 1." promptTitle="Format" prompt="There can only be one row for a given group booking. So ROW ID must be have a value of 1." sqref="A2 A4:A1048576" xr:uid="{028E746F-A03E-4E98-ADF8-EFDA29B4246B}">
      <formula1>1</formula1>
      <formula2>1</formula2>
    </dataValidation>
  </dataValidations>
  <pageMargins left="0.7" right="0.7" top="0.75" bottom="0.75" header="0.3" footer="0.3"/>
  <pageSetup orientation="portrait" r:id="rId1"/>
  <headerFooter>
    <oddHeader>&amp;C&amp;"Arial"&amp;11&amp;K000000 OFFICIAL-SENSITIVE - PERSONAL&amp;1#_x000D_</oddHeader>
    <oddFooter>&amp;C_x000D_&amp;1#&amp;"Arial"&amp;11&amp;K000000 OFFICIAL-SENSITIVE - PERSONAL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C116A-B3C0-4BEF-9172-D4FB38EC8F9D}">
  <dimension ref="A1:Z476"/>
  <sheetViews>
    <sheetView topLeftCell="E1" zoomScaleNormal="100" workbookViewId="0">
      <selection activeCell="I264" sqref="I264"/>
    </sheetView>
  </sheetViews>
  <sheetFormatPr defaultRowHeight="15"/>
  <cols>
    <col min="2" max="2" width="22.140625" customWidth="1"/>
    <col min="3" max="3" width="11.7109375" bestFit="1" customWidth="1"/>
    <col min="4" max="4" width="16.85546875" customWidth="1"/>
    <col min="5" max="5" width="20.42578125" bestFit="1" customWidth="1"/>
    <col min="6" max="6" width="22.5703125" customWidth="1"/>
    <col min="7" max="7" width="27.5703125" bestFit="1" customWidth="1"/>
    <col min="8" max="8" width="24.140625" customWidth="1"/>
    <col min="9" max="9" width="15.5703125" bestFit="1" customWidth="1"/>
  </cols>
  <sheetData>
    <row r="1" spans="1:26" ht="15.75" thickBot="1">
      <c r="A1" s="10" t="s">
        <v>396</v>
      </c>
      <c r="B1" s="10" t="s">
        <v>351</v>
      </c>
      <c r="C1" s="10" t="s">
        <v>397</v>
      </c>
      <c r="D1" s="10" t="s">
        <v>348</v>
      </c>
      <c r="E1" s="10" t="s">
        <v>350</v>
      </c>
      <c r="F1" s="10" t="s">
        <v>398</v>
      </c>
      <c r="G1" s="3" t="s">
        <v>399</v>
      </c>
      <c r="H1" s="10" t="s">
        <v>400</v>
      </c>
      <c r="I1" s="11" t="s">
        <v>343</v>
      </c>
      <c r="J1" s="11" t="s">
        <v>336</v>
      </c>
      <c r="K1" s="11" t="s">
        <v>401</v>
      </c>
      <c r="L1" s="11" t="s">
        <v>402</v>
      </c>
      <c r="M1" s="11" t="s">
        <v>403</v>
      </c>
      <c r="N1" s="11" t="s">
        <v>404</v>
      </c>
      <c r="O1" s="11" t="s">
        <v>405</v>
      </c>
      <c r="P1" s="11" t="s">
        <v>59</v>
      </c>
      <c r="Q1" s="11" t="s">
        <v>406</v>
      </c>
      <c r="R1" s="11" t="s">
        <v>407</v>
      </c>
      <c r="S1" s="11" t="s">
        <v>408</v>
      </c>
      <c r="T1" s="11" t="s">
        <v>409</v>
      </c>
      <c r="U1" s="11" t="s">
        <v>410</v>
      </c>
      <c r="V1" s="11" t="s">
        <v>411</v>
      </c>
      <c r="W1" s="11" t="s">
        <v>412</v>
      </c>
      <c r="X1" s="11" t="s">
        <v>413</v>
      </c>
      <c r="Y1" s="11" t="s">
        <v>34</v>
      </c>
      <c r="Z1" s="11" t="s">
        <v>414</v>
      </c>
    </row>
    <row r="2" spans="1:26" ht="23.25" customHeight="1" thickBot="1">
      <c r="A2" t="s">
        <v>415</v>
      </c>
      <c r="B2" t="s">
        <v>416</v>
      </c>
      <c r="C2" t="s">
        <v>417</v>
      </c>
      <c r="D2" t="s">
        <v>418</v>
      </c>
      <c r="E2" t="s">
        <v>419</v>
      </c>
      <c r="F2" t="s">
        <v>183</v>
      </c>
      <c r="G2" t="s">
        <v>420</v>
      </c>
      <c r="H2" t="s">
        <v>421</v>
      </c>
      <c r="I2" t="s">
        <v>416</v>
      </c>
      <c r="J2" t="s">
        <v>422</v>
      </c>
      <c r="K2" t="s">
        <v>423</v>
      </c>
      <c r="L2" t="s">
        <v>424</v>
      </c>
      <c r="M2" t="s">
        <v>425</v>
      </c>
      <c r="N2" t="s">
        <v>426</v>
      </c>
      <c r="O2" s="25">
        <v>0</v>
      </c>
      <c r="P2" t="s">
        <v>427</v>
      </c>
      <c r="Q2" t="s">
        <v>194</v>
      </c>
      <c r="R2" t="s">
        <v>428</v>
      </c>
      <c r="S2" s="72" t="s">
        <v>429</v>
      </c>
      <c r="T2" s="72" t="s">
        <v>430</v>
      </c>
      <c r="U2" s="72" t="s">
        <v>431</v>
      </c>
      <c r="V2" s="72" t="s">
        <v>429</v>
      </c>
      <c r="W2" s="72" t="s">
        <v>430</v>
      </c>
      <c r="X2" s="72" t="s">
        <v>431</v>
      </c>
      <c r="Y2" s="73" t="s">
        <v>432</v>
      </c>
      <c r="Z2" s="73" t="s">
        <v>433</v>
      </c>
    </row>
    <row r="3" spans="1:26" ht="15.75" thickBot="1">
      <c r="A3" t="s">
        <v>434</v>
      </c>
      <c r="B3" t="s">
        <v>435</v>
      </c>
      <c r="C3" t="s">
        <v>436</v>
      </c>
      <c r="D3" t="s">
        <v>437</v>
      </c>
      <c r="E3" t="s">
        <v>438</v>
      </c>
      <c r="F3" t="s">
        <v>439</v>
      </c>
      <c r="G3" t="s">
        <v>440</v>
      </c>
      <c r="H3" t="s">
        <v>441</v>
      </c>
      <c r="I3" t="s">
        <v>442</v>
      </c>
      <c r="K3" t="s">
        <v>443</v>
      </c>
      <c r="L3" t="s">
        <v>444</v>
      </c>
      <c r="M3" t="s">
        <v>445</v>
      </c>
      <c r="N3" t="s">
        <v>446</v>
      </c>
      <c r="O3" s="25">
        <v>1</v>
      </c>
      <c r="P3" t="s">
        <v>447</v>
      </c>
      <c r="Q3" t="s">
        <v>448</v>
      </c>
      <c r="R3" t="s">
        <v>449</v>
      </c>
      <c r="S3" s="73" t="s">
        <v>450</v>
      </c>
      <c r="T3" s="72" t="s">
        <v>451</v>
      </c>
      <c r="U3" s="73" t="s">
        <v>452</v>
      </c>
      <c r="V3" s="73" t="s">
        <v>450</v>
      </c>
      <c r="W3" s="72" t="s">
        <v>451</v>
      </c>
      <c r="X3" s="73" t="s">
        <v>452</v>
      </c>
      <c r="Y3" s="73" t="s">
        <v>453</v>
      </c>
      <c r="Z3" s="73" t="s">
        <v>454</v>
      </c>
    </row>
    <row r="4" spans="1:26" ht="15.75" thickBot="1">
      <c r="A4" t="s">
        <v>455</v>
      </c>
      <c r="B4" t="s">
        <v>456</v>
      </c>
      <c r="C4" t="s">
        <v>457</v>
      </c>
      <c r="D4" t="s">
        <v>458</v>
      </c>
      <c r="E4" t="s">
        <v>459</v>
      </c>
      <c r="F4" t="s">
        <v>460</v>
      </c>
      <c r="G4" t="s">
        <v>461</v>
      </c>
      <c r="H4" t="s">
        <v>462</v>
      </c>
      <c r="L4" t="s">
        <v>463</v>
      </c>
      <c r="N4" t="s">
        <v>464</v>
      </c>
      <c r="O4" s="25">
        <v>2</v>
      </c>
      <c r="P4" t="s">
        <v>465</v>
      </c>
      <c r="Q4" t="s">
        <v>466</v>
      </c>
      <c r="S4" s="73" t="s">
        <v>467</v>
      </c>
      <c r="T4" s="72" t="s">
        <v>468</v>
      </c>
      <c r="U4" s="73" t="s">
        <v>469</v>
      </c>
      <c r="V4" s="73" t="s">
        <v>467</v>
      </c>
      <c r="W4" s="72" t="s">
        <v>468</v>
      </c>
      <c r="X4" s="73" t="s">
        <v>469</v>
      </c>
      <c r="Y4" s="73" t="s">
        <v>470</v>
      </c>
      <c r="Z4" s="73" t="s">
        <v>471</v>
      </c>
    </row>
    <row r="5" spans="1:26" ht="15.75" thickBot="1">
      <c r="A5" t="s">
        <v>472</v>
      </c>
      <c r="B5" t="s">
        <v>473</v>
      </c>
      <c r="D5" t="s">
        <v>474</v>
      </c>
      <c r="E5" t="s">
        <v>475</v>
      </c>
      <c r="G5" t="s">
        <v>476</v>
      </c>
      <c r="H5" t="s">
        <v>477</v>
      </c>
      <c r="L5" t="s">
        <v>478</v>
      </c>
      <c r="N5" t="s">
        <v>479</v>
      </c>
      <c r="O5" s="25">
        <v>3</v>
      </c>
      <c r="P5" t="s">
        <v>480</v>
      </c>
      <c r="Q5" t="s">
        <v>481</v>
      </c>
      <c r="S5" s="73" t="s">
        <v>482</v>
      </c>
      <c r="T5" s="72" t="s">
        <v>483</v>
      </c>
      <c r="U5" s="73" t="s">
        <v>484</v>
      </c>
      <c r="V5" s="73" t="s">
        <v>482</v>
      </c>
      <c r="W5" s="72" t="s">
        <v>483</v>
      </c>
      <c r="X5" s="73" t="s">
        <v>484</v>
      </c>
      <c r="Y5" s="73" t="s">
        <v>485</v>
      </c>
      <c r="Z5" s="73" t="s">
        <v>486</v>
      </c>
    </row>
    <row r="6" spans="1:26" ht="15.75" thickBot="1">
      <c r="A6" t="s">
        <v>487</v>
      </c>
      <c r="B6" t="s">
        <v>488</v>
      </c>
      <c r="G6" t="s">
        <v>489</v>
      </c>
      <c r="H6" t="s">
        <v>490</v>
      </c>
      <c r="L6" t="s">
        <v>491</v>
      </c>
      <c r="N6" t="s">
        <v>492</v>
      </c>
      <c r="O6" s="25">
        <v>4</v>
      </c>
      <c r="P6" t="s">
        <v>493</v>
      </c>
      <c r="Q6" t="s">
        <v>494</v>
      </c>
      <c r="S6" s="73" t="s">
        <v>495</v>
      </c>
      <c r="T6" s="72" t="s">
        <v>496</v>
      </c>
      <c r="U6" s="73" t="s">
        <v>497</v>
      </c>
      <c r="V6" s="73" t="s">
        <v>495</v>
      </c>
      <c r="W6" s="72" t="s">
        <v>496</v>
      </c>
      <c r="X6" s="73" t="s">
        <v>497</v>
      </c>
      <c r="Y6" s="73" t="s">
        <v>498</v>
      </c>
      <c r="Z6" s="73" t="s">
        <v>499</v>
      </c>
    </row>
    <row r="7" spans="1:26" ht="15.75" thickBot="1">
      <c r="A7" t="s">
        <v>47</v>
      </c>
      <c r="B7" t="s">
        <v>500</v>
      </c>
      <c r="G7" t="s">
        <v>501</v>
      </c>
      <c r="H7" t="s">
        <v>502</v>
      </c>
      <c r="L7" t="s">
        <v>503</v>
      </c>
      <c r="N7" t="s">
        <v>504</v>
      </c>
      <c r="O7" s="25">
        <v>5</v>
      </c>
      <c r="Q7" t="s">
        <v>505</v>
      </c>
      <c r="S7" s="73" t="s">
        <v>506</v>
      </c>
      <c r="T7" s="72" t="s">
        <v>507</v>
      </c>
      <c r="U7" s="73" t="s">
        <v>508</v>
      </c>
      <c r="V7" s="73" t="s">
        <v>506</v>
      </c>
      <c r="W7" s="72" t="s">
        <v>507</v>
      </c>
      <c r="X7" s="73" t="s">
        <v>508</v>
      </c>
      <c r="Y7" s="73" t="s">
        <v>509</v>
      </c>
      <c r="Z7" s="73" t="s">
        <v>510</v>
      </c>
    </row>
    <row r="8" spans="1:26" ht="15.75" thickBot="1">
      <c r="A8" t="s">
        <v>511</v>
      </c>
      <c r="B8" t="s">
        <v>512</v>
      </c>
      <c r="G8" t="s">
        <v>513</v>
      </c>
      <c r="N8" t="s">
        <v>514</v>
      </c>
      <c r="O8" s="25">
        <v>6</v>
      </c>
      <c r="Q8" t="s">
        <v>515</v>
      </c>
      <c r="S8" s="73" t="s">
        <v>516</v>
      </c>
      <c r="T8" s="73" t="s">
        <v>517</v>
      </c>
      <c r="U8" s="73" t="s">
        <v>518</v>
      </c>
      <c r="V8" s="73" t="s">
        <v>516</v>
      </c>
      <c r="W8" s="73" t="s">
        <v>517</v>
      </c>
      <c r="X8" s="73" t="s">
        <v>518</v>
      </c>
      <c r="Y8" s="73" t="s">
        <v>519</v>
      </c>
      <c r="Z8" s="73" t="s">
        <v>520</v>
      </c>
    </row>
    <row r="9" spans="1:26" ht="15.75" thickBot="1">
      <c r="A9" t="s">
        <v>521</v>
      </c>
      <c r="G9" t="s">
        <v>522</v>
      </c>
      <c r="N9" t="s">
        <v>523</v>
      </c>
      <c r="O9" s="25">
        <v>7</v>
      </c>
      <c r="Q9" t="s">
        <v>524</v>
      </c>
      <c r="S9" s="72" t="s">
        <v>525</v>
      </c>
      <c r="T9" s="72" t="s">
        <v>526</v>
      </c>
      <c r="U9" s="72" t="s">
        <v>527</v>
      </c>
      <c r="V9" s="72" t="s">
        <v>525</v>
      </c>
      <c r="W9" s="72" t="s">
        <v>526</v>
      </c>
      <c r="X9" s="72" t="s">
        <v>527</v>
      </c>
      <c r="Y9" s="73" t="s">
        <v>528</v>
      </c>
      <c r="Z9" s="73" t="s">
        <v>529</v>
      </c>
    </row>
    <row r="10" spans="1:26" ht="15.75" thickBot="1">
      <c r="A10" t="s">
        <v>530</v>
      </c>
      <c r="G10" t="s">
        <v>531</v>
      </c>
      <c r="N10" t="s">
        <v>532</v>
      </c>
      <c r="O10" s="25">
        <v>8</v>
      </c>
      <c r="S10" s="72" t="s">
        <v>533</v>
      </c>
      <c r="T10" s="72" t="s">
        <v>534</v>
      </c>
      <c r="U10" s="72" t="s">
        <v>535</v>
      </c>
      <c r="V10" s="72" t="s">
        <v>533</v>
      </c>
      <c r="W10" s="72" t="s">
        <v>534</v>
      </c>
      <c r="X10" s="72" t="s">
        <v>535</v>
      </c>
      <c r="Y10" s="73" t="s">
        <v>536</v>
      </c>
      <c r="Z10" s="73" t="s">
        <v>537</v>
      </c>
    </row>
    <row r="11" spans="1:26" ht="15.75" thickBot="1">
      <c r="A11" t="s">
        <v>538</v>
      </c>
      <c r="G11" t="s">
        <v>539</v>
      </c>
      <c r="N11" t="s">
        <v>540</v>
      </c>
      <c r="O11" s="25">
        <v>9</v>
      </c>
      <c r="S11" s="72" t="s">
        <v>541</v>
      </c>
      <c r="T11" s="72" t="s">
        <v>542</v>
      </c>
      <c r="U11" s="72" t="s">
        <v>543</v>
      </c>
      <c r="V11" s="72" t="s">
        <v>541</v>
      </c>
      <c r="W11" s="72" t="s">
        <v>542</v>
      </c>
      <c r="X11" s="72" t="s">
        <v>543</v>
      </c>
      <c r="Y11" s="73" t="s">
        <v>544</v>
      </c>
      <c r="Z11" s="73" t="s">
        <v>545</v>
      </c>
    </row>
    <row r="12" spans="1:26" ht="23.25" thickBot="1">
      <c r="A12" t="s">
        <v>546</v>
      </c>
      <c r="G12" t="s">
        <v>547</v>
      </c>
      <c r="N12" t="s">
        <v>548</v>
      </c>
      <c r="O12" s="25">
        <v>10</v>
      </c>
      <c r="S12" s="72" t="s">
        <v>549</v>
      </c>
      <c r="T12" s="72" t="s">
        <v>550</v>
      </c>
      <c r="U12" s="72" t="s">
        <v>551</v>
      </c>
      <c r="V12" s="72" t="s">
        <v>549</v>
      </c>
      <c r="W12" s="72" t="s">
        <v>550</v>
      </c>
      <c r="X12" s="72" t="s">
        <v>551</v>
      </c>
      <c r="Y12" s="73" t="s">
        <v>552</v>
      </c>
      <c r="Z12" s="73" t="s">
        <v>553</v>
      </c>
    </row>
    <row r="13" spans="1:26" ht="15.75" thickBot="1">
      <c r="A13" t="s">
        <v>554</v>
      </c>
      <c r="G13" t="s">
        <v>555</v>
      </c>
      <c r="N13" t="s">
        <v>556</v>
      </c>
      <c r="O13" s="25">
        <v>11</v>
      </c>
      <c r="S13" s="72" t="s">
        <v>557</v>
      </c>
      <c r="T13" s="72" t="s">
        <v>558</v>
      </c>
      <c r="U13" s="72" t="s">
        <v>559</v>
      </c>
      <c r="V13" s="72" t="s">
        <v>557</v>
      </c>
      <c r="W13" s="72" t="s">
        <v>558</v>
      </c>
      <c r="X13" s="72" t="s">
        <v>559</v>
      </c>
      <c r="Y13" s="73" t="s">
        <v>560</v>
      </c>
      <c r="Z13" s="73" t="s">
        <v>561</v>
      </c>
    </row>
    <row r="14" spans="1:26" ht="15.75" thickBot="1">
      <c r="A14" t="s">
        <v>562</v>
      </c>
      <c r="G14" t="s">
        <v>563</v>
      </c>
      <c r="N14" t="s">
        <v>564</v>
      </c>
      <c r="O14" s="25">
        <v>12</v>
      </c>
      <c r="S14" s="72" t="s">
        <v>565</v>
      </c>
      <c r="T14" s="72" t="s">
        <v>566</v>
      </c>
      <c r="U14" s="72" t="s">
        <v>567</v>
      </c>
      <c r="V14" s="72" t="s">
        <v>565</v>
      </c>
      <c r="W14" s="72" t="s">
        <v>566</v>
      </c>
      <c r="X14" s="72" t="s">
        <v>567</v>
      </c>
      <c r="Y14" s="73" t="s">
        <v>568</v>
      </c>
      <c r="Z14" s="73" t="s">
        <v>569</v>
      </c>
    </row>
    <row r="15" spans="1:26" ht="15.75" thickBot="1">
      <c r="A15" t="s">
        <v>570</v>
      </c>
      <c r="G15" t="s">
        <v>571</v>
      </c>
      <c r="N15" t="s">
        <v>572</v>
      </c>
      <c r="O15" s="25">
        <v>13</v>
      </c>
      <c r="S15" s="72" t="s">
        <v>573</v>
      </c>
      <c r="T15" s="72" t="s">
        <v>574</v>
      </c>
      <c r="U15" s="72" t="s">
        <v>575</v>
      </c>
      <c r="V15" s="72" t="s">
        <v>573</v>
      </c>
      <c r="W15" s="72" t="s">
        <v>574</v>
      </c>
      <c r="X15" s="72" t="s">
        <v>575</v>
      </c>
      <c r="Y15" s="73" t="s">
        <v>576</v>
      </c>
      <c r="Z15" s="73" t="s">
        <v>577</v>
      </c>
    </row>
    <row r="16" spans="1:26" ht="15.75" thickBot="1">
      <c r="A16" t="s">
        <v>578</v>
      </c>
      <c r="G16" t="s">
        <v>579</v>
      </c>
      <c r="N16" t="s">
        <v>580</v>
      </c>
      <c r="O16" s="25">
        <v>14</v>
      </c>
      <c r="S16" s="72" t="s">
        <v>581</v>
      </c>
      <c r="T16" s="72" t="s">
        <v>582</v>
      </c>
      <c r="U16" s="72" t="s">
        <v>583</v>
      </c>
      <c r="V16" s="72" t="s">
        <v>581</v>
      </c>
      <c r="W16" s="72" t="s">
        <v>582</v>
      </c>
      <c r="X16" s="72" t="s">
        <v>583</v>
      </c>
      <c r="Y16" s="73" t="s">
        <v>584</v>
      </c>
      <c r="Z16" s="73" t="s">
        <v>585</v>
      </c>
    </row>
    <row r="17" spans="1:26" ht="23.25" thickBot="1">
      <c r="A17" t="s">
        <v>586</v>
      </c>
      <c r="G17" t="s">
        <v>587</v>
      </c>
      <c r="N17" t="s">
        <v>588</v>
      </c>
      <c r="O17" s="25">
        <v>15</v>
      </c>
      <c r="S17" s="72" t="s">
        <v>589</v>
      </c>
      <c r="T17" s="72" t="s">
        <v>590</v>
      </c>
      <c r="U17" s="72" t="s">
        <v>591</v>
      </c>
      <c r="V17" s="72" t="s">
        <v>589</v>
      </c>
      <c r="W17" s="72" t="s">
        <v>590</v>
      </c>
      <c r="X17" s="72" t="s">
        <v>591</v>
      </c>
      <c r="Y17" s="73" t="s">
        <v>592</v>
      </c>
      <c r="Z17" s="73" t="s">
        <v>593</v>
      </c>
    </row>
    <row r="18" spans="1:26" ht="15.75" thickBot="1">
      <c r="A18" t="s">
        <v>594</v>
      </c>
      <c r="G18" t="s">
        <v>595</v>
      </c>
      <c r="N18" t="s">
        <v>596</v>
      </c>
      <c r="O18" s="25">
        <v>16</v>
      </c>
      <c r="S18" s="72" t="s">
        <v>597</v>
      </c>
      <c r="T18" s="72" t="s">
        <v>472</v>
      </c>
      <c r="U18" s="72" t="s">
        <v>598</v>
      </c>
      <c r="V18" s="72" t="s">
        <v>597</v>
      </c>
      <c r="W18" s="72" t="s">
        <v>472</v>
      </c>
      <c r="X18" s="72" t="s">
        <v>598</v>
      </c>
      <c r="Y18" s="73" t="s">
        <v>599</v>
      </c>
      <c r="Z18" s="73" t="s">
        <v>600</v>
      </c>
    </row>
    <row r="19" spans="1:26" ht="15.75" thickBot="1">
      <c r="A19" t="s">
        <v>601</v>
      </c>
      <c r="G19" t="s">
        <v>602</v>
      </c>
      <c r="N19" t="s">
        <v>603</v>
      </c>
      <c r="O19" s="25">
        <v>17</v>
      </c>
      <c r="S19" s="72" t="s">
        <v>604</v>
      </c>
      <c r="T19" s="72" t="s">
        <v>455</v>
      </c>
      <c r="U19" s="72" t="s">
        <v>605</v>
      </c>
      <c r="V19" s="72" t="s">
        <v>604</v>
      </c>
      <c r="W19" s="72" t="s">
        <v>455</v>
      </c>
      <c r="X19" s="72" t="s">
        <v>605</v>
      </c>
      <c r="Y19" s="73" t="s">
        <v>606</v>
      </c>
      <c r="Z19" s="73" t="s">
        <v>607</v>
      </c>
    </row>
    <row r="20" spans="1:26" ht="15.75" thickBot="1">
      <c r="A20" t="s">
        <v>608</v>
      </c>
      <c r="G20" t="s">
        <v>609</v>
      </c>
      <c r="N20" t="s">
        <v>610</v>
      </c>
      <c r="O20" s="25">
        <v>18</v>
      </c>
      <c r="S20" s="72" t="s">
        <v>611</v>
      </c>
      <c r="T20" s="72" t="s">
        <v>612</v>
      </c>
      <c r="U20" s="72" t="s">
        <v>613</v>
      </c>
      <c r="V20" s="72" t="s">
        <v>611</v>
      </c>
      <c r="W20" s="72" t="s">
        <v>612</v>
      </c>
      <c r="X20" s="72" t="s">
        <v>613</v>
      </c>
      <c r="Y20" s="73" t="s">
        <v>49</v>
      </c>
      <c r="Z20" s="73" t="s">
        <v>614</v>
      </c>
    </row>
    <row r="21" spans="1:26" ht="15.75" thickBot="1">
      <c r="A21" t="s">
        <v>615</v>
      </c>
      <c r="G21" t="s">
        <v>616</v>
      </c>
      <c r="O21" s="25">
        <v>19</v>
      </c>
      <c r="S21" s="72" t="s">
        <v>617</v>
      </c>
      <c r="T21" s="72" t="s">
        <v>618</v>
      </c>
      <c r="U21" s="72" t="s">
        <v>619</v>
      </c>
      <c r="V21" s="72" t="s">
        <v>617</v>
      </c>
      <c r="W21" s="72" t="s">
        <v>618</v>
      </c>
      <c r="X21" s="72" t="s">
        <v>619</v>
      </c>
      <c r="Y21" s="73" t="s">
        <v>620</v>
      </c>
      <c r="Z21" s="73" t="s">
        <v>621</v>
      </c>
    </row>
    <row r="22" spans="1:26" ht="15.75" thickBot="1">
      <c r="A22" t="s">
        <v>622</v>
      </c>
      <c r="G22" t="s">
        <v>623</v>
      </c>
      <c r="O22" s="25">
        <v>20</v>
      </c>
      <c r="S22" s="72" t="s">
        <v>624</v>
      </c>
      <c r="T22" s="72" t="s">
        <v>625</v>
      </c>
      <c r="U22" s="72" t="s">
        <v>626</v>
      </c>
      <c r="V22" s="72" t="s">
        <v>624</v>
      </c>
      <c r="W22" s="72" t="s">
        <v>625</v>
      </c>
      <c r="X22" s="72" t="s">
        <v>626</v>
      </c>
      <c r="Y22" s="73" t="s">
        <v>627</v>
      </c>
      <c r="Z22" s="73" t="s">
        <v>628</v>
      </c>
    </row>
    <row r="23" spans="1:26" ht="15.75" thickBot="1">
      <c r="A23" t="s">
        <v>629</v>
      </c>
      <c r="G23" t="s">
        <v>41</v>
      </c>
      <c r="O23" s="25">
        <v>21</v>
      </c>
      <c r="S23" s="72" t="s">
        <v>630</v>
      </c>
      <c r="T23" s="72" t="s">
        <v>631</v>
      </c>
      <c r="U23" s="72" t="s">
        <v>632</v>
      </c>
      <c r="V23" s="72" t="s">
        <v>630</v>
      </c>
      <c r="W23" s="72" t="s">
        <v>631</v>
      </c>
      <c r="X23" s="72" t="s">
        <v>632</v>
      </c>
      <c r="Y23" s="73" t="s">
        <v>633</v>
      </c>
      <c r="Z23" s="73" t="s">
        <v>634</v>
      </c>
    </row>
    <row r="24" spans="1:26" ht="15.75" thickBot="1">
      <c r="A24" t="s">
        <v>635</v>
      </c>
      <c r="O24" s="25">
        <v>22</v>
      </c>
      <c r="S24" s="72" t="s">
        <v>636</v>
      </c>
      <c r="T24" s="72" t="s">
        <v>637</v>
      </c>
      <c r="U24" s="72" t="s">
        <v>638</v>
      </c>
      <c r="V24" s="72" t="s">
        <v>636</v>
      </c>
      <c r="W24" s="72" t="s">
        <v>637</v>
      </c>
      <c r="X24" s="72" t="s">
        <v>638</v>
      </c>
      <c r="Y24" s="73" t="s">
        <v>639</v>
      </c>
      <c r="Z24" s="73" t="s">
        <v>640</v>
      </c>
    </row>
    <row r="25" spans="1:26" ht="15.75" thickBot="1">
      <c r="A25" t="s">
        <v>641</v>
      </c>
      <c r="O25" s="25">
        <v>23</v>
      </c>
      <c r="S25" s="72" t="s">
        <v>642</v>
      </c>
      <c r="T25" s="72" t="s">
        <v>643</v>
      </c>
      <c r="U25" s="72" t="s">
        <v>644</v>
      </c>
      <c r="V25" s="72" t="s">
        <v>642</v>
      </c>
      <c r="W25" s="72" t="s">
        <v>643</v>
      </c>
      <c r="X25" s="72" t="s">
        <v>644</v>
      </c>
      <c r="Y25" s="73" t="s">
        <v>645</v>
      </c>
      <c r="Z25" s="73" t="s">
        <v>646</v>
      </c>
    </row>
    <row r="26" spans="1:26" ht="15.75" thickBot="1">
      <c r="A26" t="s">
        <v>647</v>
      </c>
      <c r="O26" s="25">
        <v>24</v>
      </c>
      <c r="S26" s="72" t="s">
        <v>648</v>
      </c>
      <c r="T26" s="72" t="s">
        <v>649</v>
      </c>
      <c r="U26" s="72" t="s">
        <v>650</v>
      </c>
      <c r="V26" s="72" t="s">
        <v>648</v>
      </c>
      <c r="W26" s="72" t="s">
        <v>649</v>
      </c>
      <c r="X26" s="72" t="s">
        <v>650</v>
      </c>
      <c r="Y26" s="73" t="s">
        <v>651</v>
      </c>
      <c r="Z26" s="73" t="s">
        <v>652</v>
      </c>
    </row>
    <row r="27" spans="1:26" ht="15.75" thickBot="1">
      <c r="A27" t="s">
        <v>653</v>
      </c>
      <c r="O27" s="25">
        <v>25</v>
      </c>
      <c r="S27" s="72" t="s">
        <v>654</v>
      </c>
      <c r="T27" s="72" t="s">
        <v>655</v>
      </c>
      <c r="U27" s="72" t="s">
        <v>656</v>
      </c>
      <c r="V27" s="72" t="s">
        <v>654</v>
      </c>
      <c r="W27" s="72" t="s">
        <v>655</v>
      </c>
      <c r="X27" s="72" t="s">
        <v>656</v>
      </c>
      <c r="Y27" s="73" t="s">
        <v>657</v>
      </c>
      <c r="Z27" s="73" t="s">
        <v>658</v>
      </c>
    </row>
    <row r="28" spans="1:26" ht="15.75" thickBot="1">
      <c r="A28" t="s">
        <v>659</v>
      </c>
      <c r="O28" s="25">
        <v>26</v>
      </c>
      <c r="S28" s="72" t="s">
        <v>660</v>
      </c>
      <c r="T28" s="72" t="s">
        <v>661</v>
      </c>
      <c r="U28" s="72" t="s">
        <v>662</v>
      </c>
      <c r="V28" s="72" t="s">
        <v>660</v>
      </c>
      <c r="W28" s="72" t="s">
        <v>661</v>
      </c>
      <c r="X28" s="72" t="s">
        <v>662</v>
      </c>
      <c r="Y28" s="73" t="s">
        <v>663</v>
      </c>
      <c r="Z28" s="73" t="s">
        <v>664</v>
      </c>
    </row>
    <row r="29" spans="1:26" ht="15.75" thickBot="1">
      <c r="A29" t="s">
        <v>665</v>
      </c>
      <c r="O29" s="25">
        <v>27</v>
      </c>
      <c r="S29" s="72" t="s">
        <v>666</v>
      </c>
      <c r="T29" s="72" t="s">
        <v>667</v>
      </c>
      <c r="U29" s="72" t="s">
        <v>668</v>
      </c>
      <c r="V29" s="72" t="s">
        <v>666</v>
      </c>
      <c r="W29" s="72" t="s">
        <v>667</v>
      </c>
      <c r="X29" s="72" t="s">
        <v>668</v>
      </c>
      <c r="Y29" s="73" t="s">
        <v>669</v>
      </c>
      <c r="Z29" s="73" t="s">
        <v>670</v>
      </c>
    </row>
    <row r="30" spans="1:26" ht="15.75" thickBot="1">
      <c r="A30" t="s">
        <v>671</v>
      </c>
      <c r="O30" s="25">
        <v>28</v>
      </c>
      <c r="S30" s="72" t="s">
        <v>672</v>
      </c>
      <c r="T30" s="72" t="s">
        <v>673</v>
      </c>
      <c r="U30" s="72" t="s">
        <v>674</v>
      </c>
      <c r="V30" s="72" t="s">
        <v>672</v>
      </c>
      <c r="W30" s="72" t="s">
        <v>673</v>
      </c>
      <c r="X30" s="72" t="s">
        <v>674</v>
      </c>
      <c r="Y30" s="73" t="s">
        <v>47</v>
      </c>
      <c r="Z30" s="73" t="s">
        <v>36</v>
      </c>
    </row>
    <row r="31" spans="1:26" ht="15.75" thickBot="1">
      <c r="A31" t="s">
        <v>675</v>
      </c>
      <c r="O31" s="25">
        <v>29</v>
      </c>
      <c r="S31" s="72" t="s">
        <v>676</v>
      </c>
      <c r="T31" s="72" t="s">
        <v>677</v>
      </c>
      <c r="U31" s="72" t="s">
        <v>678</v>
      </c>
      <c r="V31" s="72" t="s">
        <v>676</v>
      </c>
      <c r="W31" s="72" t="s">
        <v>677</v>
      </c>
      <c r="X31" s="72" t="s">
        <v>678</v>
      </c>
      <c r="Y31" s="73" t="s">
        <v>679</v>
      </c>
      <c r="Z31" s="73" t="s">
        <v>680</v>
      </c>
    </row>
    <row r="32" spans="1:26" ht="15.75" thickBot="1">
      <c r="A32" t="s">
        <v>681</v>
      </c>
      <c r="O32" s="25">
        <v>30</v>
      </c>
      <c r="S32" s="72" t="s">
        <v>682</v>
      </c>
      <c r="T32" s="72" t="s">
        <v>683</v>
      </c>
      <c r="U32" s="72" t="s">
        <v>684</v>
      </c>
      <c r="V32" s="72" t="s">
        <v>682</v>
      </c>
      <c r="W32" s="72" t="s">
        <v>683</v>
      </c>
      <c r="X32" s="72" t="s">
        <v>684</v>
      </c>
      <c r="Y32" s="73" t="s">
        <v>685</v>
      </c>
      <c r="Z32" s="73" t="s">
        <v>686</v>
      </c>
    </row>
    <row r="33" spans="1:26" ht="15.75" thickBot="1">
      <c r="A33" t="s">
        <v>687</v>
      </c>
      <c r="O33" s="25">
        <v>33</v>
      </c>
      <c r="S33" s="72" t="s">
        <v>688</v>
      </c>
      <c r="T33" s="72" t="s">
        <v>689</v>
      </c>
      <c r="U33" s="72" t="s">
        <v>690</v>
      </c>
      <c r="V33" s="72" t="s">
        <v>688</v>
      </c>
      <c r="W33" s="72" t="s">
        <v>689</v>
      </c>
      <c r="X33" s="72" t="s">
        <v>690</v>
      </c>
      <c r="Y33" s="73" t="s">
        <v>619</v>
      </c>
      <c r="Z33" s="73" t="s">
        <v>691</v>
      </c>
    </row>
    <row r="34" spans="1:26" ht="15.75" thickBot="1">
      <c r="A34" t="s">
        <v>692</v>
      </c>
      <c r="O34">
        <v>42</v>
      </c>
      <c r="S34" s="72" t="s">
        <v>693</v>
      </c>
      <c r="T34" s="72" t="s">
        <v>694</v>
      </c>
      <c r="U34" s="72" t="s">
        <v>695</v>
      </c>
      <c r="V34" s="72" t="s">
        <v>693</v>
      </c>
      <c r="W34" s="72" t="s">
        <v>694</v>
      </c>
      <c r="X34" s="72" t="s">
        <v>695</v>
      </c>
      <c r="Y34" s="73" t="s">
        <v>696</v>
      </c>
      <c r="Z34" s="73" t="s">
        <v>697</v>
      </c>
    </row>
    <row r="35" spans="1:26" ht="34.5" thickBot="1">
      <c r="A35" t="s">
        <v>698</v>
      </c>
      <c r="O35">
        <v>43</v>
      </c>
      <c r="S35" s="72" t="s">
        <v>699</v>
      </c>
      <c r="T35" s="72" t="s">
        <v>700</v>
      </c>
      <c r="U35" s="72" t="s">
        <v>701</v>
      </c>
      <c r="V35" s="72" t="s">
        <v>699</v>
      </c>
      <c r="W35" s="72" t="s">
        <v>700</v>
      </c>
      <c r="X35" s="72" t="s">
        <v>701</v>
      </c>
      <c r="Y35" s="73" t="s">
        <v>702</v>
      </c>
      <c r="Z35" s="73" t="s">
        <v>703</v>
      </c>
    </row>
    <row r="36" spans="1:26" ht="34.5" thickBot="1">
      <c r="A36" t="s">
        <v>704</v>
      </c>
      <c r="O36">
        <v>44</v>
      </c>
      <c r="S36" s="72" t="s">
        <v>705</v>
      </c>
      <c r="T36" s="72" t="s">
        <v>706</v>
      </c>
      <c r="U36" s="72" t="s">
        <v>707</v>
      </c>
      <c r="V36" s="72" t="s">
        <v>705</v>
      </c>
      <c r="W36" s="72" t="s">
        <v>706</v>
      </c>
      <c r="X36" s="72" t="s">
        <v>707</v>
      </c>
      <c r="Y36" s="73" t="s">
        <v>708</v>
      </c>
      <c r="Z36" s="73" t="s">
        <v>709</v>
      </c>
    </row>
    <row r="37" spans="1:26" ht="15.75" thickBot="1">
      <c r="A37" t="s">
        <v>710</v>
      </c>
      <c r="O37">
        <v>52</v>
      </c>
      <c r="S37" s="72" t="s">
        <v>711</v>
      </c>
      <c r="T37" s="72" t="s">
        <v>712</v>
      </c>
      <c r="U37" s="72" t="s">
        <v>713</v>
      </c>
      <c r="V37" s="72" t="s">
        <v>711</v>
      </c>
      <c r="W37" s="72" t="s">
        <v>712</v>
      </c>
      <c r="X37" s="72" t="s">
        <v>713</v>
      </c>
      <c r="Y37" s="73" t="s">
        <v>714</v>
      </c>
      <c r="Z37" s="73" t="s">
        <v>715</v>
      </c>
    </row>
    <row r="38" spans="1:26" ht="23.25" thickBot="1">
      <c r="A38" t="s">
        <v>716</v>
      </c>
      <c r="O38">
        <v>54</v>
      </c>
      <c r="S38" s="72" t="s">
        <v>717</v>
      </c>
      <c r="T38" s="72" t="s">
        <v>718</v>
      </c>
      <c r="U38" s="72" t="s">
        <v>719</v>
      </c>
      <c r="V38" s="72" t="s">
        <v>717</v>
      </c>
      <c r="W38" s="72" t="s">
        <v>718</v>
      </c>
      <c r="X38" s="72" t="s">
        <v>719</v>
      </c>
      <c r="Y38" s="73" t="s">
        <v>720</v>
      </c>
      <c r="Z38" s="73" t="s">
        <v>721</v>
      </c>
    </row>
    <row r="39" spans="1:26" ht="15.75" thickBot="1">
      <c r="A39" t="s">
        <v>722</v>
      </c>
      <c r="O39">
        <v>60</v>
      </c>
      <c r="S39" s="72" t="s">
        <v>723</v>
      </c>
      <c r="T39" s="72" t="s">
        <v>724</v>
      </c>
      <c r="U39" s="72" t="s">
        <v>725</v>
      </c>
      <c r="V39" s="72" t="s">
        <v>723</v>
      </c>
      <c r="W39" s="72" t="s">
        <v>724</v>
      </c>
      <c r="X39" s="72" t="s">
        <v>725</v>
      </c>
      <c r="Y39" s="73" t="s">
        <v>726</v>
      </c>
      <c r="Z39" s="73" t="s">
        <v>727</v>
      </c>
    </row>
    <row r="40" spans="1:26" ht="45.75" thickBot="1">
      <c r="A40" t="s">
        <v>728</v>
      </c>
      <c r="O40">
        <v>61</v>
      </c>
      <c r="S40" s="72" t="s">
        <v>729</v>
      </c>
      <c r="T40" s="72" t="s">
        <v>730</v>
      </c>
      <c r="U40" s="72" t="s">
        <v>731</v>
      </c>
      <c r="V40" s="72" t="s">
        <v>729</v>
      </c>
      <c r="W40" s="72" t="s">
        <v>730</v>
      </c>
      <c r="X40" s="72" t="s">
        <v>731</v>
      </c>
      <c r="Y40" s="73" t="s">
        <v>732</v>
      </c>
      <c r="Z40" s="73" t="s">
        <v>733</v>
      </c>
    </row>
    <row r="41" spans="1:26" ht="23.25" thickBot="1">
      <c r="A41" t="s">
        <v>734</v>
      </c>
      <c r="O41">
        <v>62</v>
      </c>
      <c r="S41" s="72" t="s">
        <v>735</v>
      </c>
      <c r="T41" s="72" t="s">
        <v>736</v>
      </c>
      <c r="U41" s="72" t="s">
        <v>737</v>
      </c>
      <c r="V41" s="72" t="s">
        <v>735</v>
      </c>
      <c r="W41" s="72" t="s">
        <v>736</v>
      </c>
      <c r="X41" s="72" t="s">
        <v>737</v>
      </c>
      <c r="Y41" s="73" t="s">
        <v>738</v>
      </c>
      <c r="Z41" s="73" t="s">
        <v>739</v>
      </c>
    </row>
    <row r="42" spans="1:26" ht="15.75" thickBot="1">
      <c r="A42" t="s">
        <v>740</v>
      </c>
      <c r="O42">
        <v>63</v>
      </c>
      <c r="S42" s="72" t="s">
        <v>741</v>
      </c>
      <c r="T42" s="72" t="s">
        <v>742</v>
      </c>
      <c r="U42" s="72" t="s">
        <v>743</v>
      </c>
      <c r="V42" s="72" t="s">
        <v>741</v>
      </c>
      <c r="W42" s="72" t="s">
        <v>742</v>
      </c>
      <c r="X42" s="72" t="s">
        <v>743</v>
      </c>
      <c r="Y42" s="73" t="s">
        <v>744</v>
      </c>
      <c r="Z42" s="73" t="s">
        <v>745</v>
      </c>
    </row>
    <row r="43" spans="1:26" ht="23.25" thickBot="1">
      <c r="A43" t="s">
        <v>746</v>
      </c>
      <c r="O43">
        <v>64</v>
      </c>
      <c r="S43" s="72" t="s">
        <v>747</v>
      </c>
      <c r="T43" s="72" t="s">
        <v>748</v>
      </c>
      <c r="U43" s="72" t="s">
        <v>749</v>
      </c>
      <c r="V43" s="72" t="s">
        <v>747</v>
      </c>
      <c r="W43" s="72" t="s">
        <v>748</v>
      </c>
      <c r="X43" s="72" t="s">
        <v>749</v>
      </c>
      <c r="Y43" s="73" t="s">
        <v>750</v>
      </c>
      <c r="Z43" s="73" t="s">
        <v>751</v>
      </c>
    </row>
    <row r="44" spans="1:26" ht="15.75" thickBot="1">
      <c r="A44" t="s">
        <v>752</v>
      </c>
      <c r="O44">
        <v>65</v>
      </c>
      <c r="S44" s="72" t="s">
        <v>753</v>
      </c>
      <c r="T44" s="72" t="s">
        <v>754</v>
      </c>
      <c r="U44" s="72" t="s">
        <v>755</v>
      </c>
      <c r="V44" s="72" t="s">
        <v>753</v>
      </c>
      <c r="W44" s="72" t="s">
        <v>754</v>
      </c>
      <c r="X44" s="72" t="s">
        <v>755</v>
      </c>
      <c r="Y44" s="73" t="s">
        <v>756</v>
      </c>
      <c r="Z44" s="73" t="s">
        <v>757</v>
      </c>
    </row>
    <row r="45" spans="1:26" ht="15.75" thickBot="1">
      <c r="A45" t="s">
        <v>758</v>
      </c>
      <c r="O45">
        <v>66</v>
      </c>
      <c r="S45" s="72" t="s">
        <v>759</v>
      </c>
      <c r="T45" s="72" t="s">
        <v>760</v>
      </c>
      <c r="U45" s="72" t="s">
        <v>761</v>
      </c>
      <c r="V45" s="72" t="s">
        <v>759</v>
      </c>
      <c r="W45" s="72" t="s">
        <v>760</v>
      </c>
      <c r="X45" s="72" t="s">
        <v>761</v>
      </c>
      <c r="Y45" s="73" t="s">
        <v>762</v>
      </c>
      <c r="Z45" s="73" t="s">
        <v>763</v>
      </c>
    </row>
    <row r="46" spans="1:26" ht="15.75" thickBot="1">
      <c r="A46" t="s">
        <v>764</v>
      </c>
      <c r="O46">
        <v>67</v>
      </c>
      <c r="S46" s="72" t="s">
        <v>765</v>
      </c>
      <c r="T46" s="72" t="s">
        <v>766</v>
      </c>
      <c r="U46" s="72" t="s">
        <v>767</v>
      </c>
      <c r="V46" s="72" t="s">
        <v>765</v>
      </c>
      <c r="W46" s="72" t="s">
        <v>766</v>
      </c>
      <c r="X46" s="72" t="s">
        <v>767</v>
      </c>
      <c r="Y46" s="73" t="s">
        <v>768</v>
      </c>
      <c r="Z46" s="73" t="s">
        <v>769</v>
      </c>
    </row>
    <row r="47" spans="1:26" ht="15.75" thickBot="1">
      <c r="A47" t="s">
        <v>770</v>
      </c>
      <c r="O47">
        <v>68</v>
      </c>
      <c r="S47" s="72" t="s">
        <v>771</v>
      </c>
      <c r="T47" s="72" t="s">
        <v>772</v>
      </c>
      <c r="U47" s="72" t="s">
        <v>773</v>
      </c>
      <c r="V47" s="72" t="s">
        <v>771</v>
      </c>
      <c r="W47" s="72" t="s">
        <v>772</v>
      </c>
      <c r="X47" s="72" t="s">
        <v>773</v>
      </c>
      <c r="Y47" s="73" t="s">
        <v>774</v>
      </c>
      <c r="Z47" s="73" t="s">
        <v>775</v>
      </c>
    </row>
    <row r="48" spans="1:26" ht="15.75" thickBot="1">
      <c r="A48" t="s">
        <v>776</v>
      </c>
      <c r="O48">
        <v>69</v>
      </c>
      <c r="S48" s="72" t="s">
        <v>777</v>
      </c>
      <c r="T48" s="72" t="s">
        <v>778</v>
      </c>
      <c r="U48" s="72" t="s">
        <v>779</v>
      </c>
      <c r="V48" s="72" t="s">
        <v>777</v>
      </c>
      <c r="W48" s="72" t="s">
        <v>778</v>
      </c>
      <c r="X48" s="72" t="s">
        <v>779</v>
      </c>
      <c r="Y48" s="73" t="s">
        <v>743</v>
      </c>
      <c r="Z48" s="73" t="s">
        <v>780</v>
      </c>
    </row>
    <row r="49" spans="1:26" ht="23.25" thickBot="1">
      <c r="A49" t="s">
        <v>781</v>
      </c>
      <c r="O49">
        <v>70</v>
      </c>
      <c r="S49" s="72" t="s">
        <v>782</v>
      </c>
      <c r="T49" s="72" t="s">
        <v>783</v>
      </c>
      <c r="U49" s="72" t="s">
        <v>784</v>
      </c>
      <c r="V49" s="72" t="s">
        <v>782</v>
      </c>
      <c r="W49" s="72" t="s">
        <v>783</v>
      </c>
      <c r="X49" s="72" t="s">
        <v>784</v>
      </c>
      <c r="Y49" s="73" t="s">
        <v>785</v>
      </c>
      <c r="Z49" s="73" t="s">
        <v>786</v>
      </c>
    </row>
    <row r="50" spans="1:26" ht="34.5" thickBot="1">
      <c r="A50" t="s">
        <v>787</v>
      </c>
      <c r="O50">
        <v>71</v>
      </c>
      <c r="S50" s="72" t="s">
        <v>788</v>
      </c>
      <c r="T50" s="72" t="s">
        <v>789</v>
      </c>
      <c r="U50" s="72" t="s">
        <v>790</v>
      </c>
      <c r="V50" s="72" t="s">
        <v>788</v>
      </c>
      <c r="W50" s="72" t="s">
        <v>789</v>
      </c>
      <c r="X50" s="72" t="s">
        <v>790</v>
      </c>
      <c r="Y50" s="73" t="s">
        <v>791</v>
      </c>
      <c r="Z50" s="73" t="s">
        <v>792</v>
      </c>
    </row>
    <row r="51" spans="1:26" ht="15.75" thickBot="1">
      <c r="A51" t="s">
        <v>793</v>
      </c>
      <c r="O51">
        <v>72</v>
      </c>
      <c r="S51" s="72" t="s">
        <v>794</v>
      </c>
      <c r="T51" s="72" t="s">
        <v>795</v>
      </c>
      <c r="U51" s="72" t="s">
        <v>796</v>
      </c>
      <c r="V51" s="72" t="s">
        <v>794</v>
      </c>
      <c r="W51" s="72" t="s">
        <v>795</v>
      </c>
      <c r="X51" s="72" t="s">
        <v>796</v>
      </c>
      <c r="Y51" s="73" t="s">
        <v>797</v>
      </c>
      <c r="Z51" s="73" t="s">
        <v>798</v>
      </c>
    </row>
    <row r="52" spans="1:26" ht="15.75" thickBot="1">
      <c r="A52" t="s">
        <v>799</v>
      </c>
      <c r="O52">
        <v>73</v>
      </c>
      <c r="S52" s="72" t="s">
        <v>800</v>
      </c>
      <c r="T52" s="72" t="s">
        <v>801</v>
      </c>
      <c r="U52" s="72" t="s">
        <v>802</v>
      </c>
      <c r="V52" s="72" t="s">
        <v>800</v>
      </c>
      <c r="W52" s="72" t="s">
        <v>801</v>
      </c>
      <c r="X52" s="72" t="s">
        <v>802</v>
      </c>
      <c r="Y52" s="73" t="s">
        <v>803</v>
      </c>
      <c r="Z52" s="73" t="s">
        <v>804</v>
      </c>
    </row>
    <row r="53" spans="1:26" ht="15.75" thickBot="1">
      <c r="A53" t="s">
        <v>805</v>
      </c>
      <c r="O53">
        <v>74</v>
      </c>
      <c r="S53" s="72" t="s">
        <v>806</v>
      </c>
      <c r="T53" s="72" t="s">
        <v>807</v>
      </c>
      <c r="U53" s="72" t="s">
        <v>808</v>
      </c>
      <c r="V53" s="72" t="s">
        <v>806</v>
      </c>
      <c r="W53" s="72" t="s">
        <v>807</v>
      </c>
      <c r="X53" s="72" t="s">
        <v>808</v>
      </c>
      <c r="Y53" s="73" t="s">
        <v>809</v>
      </c>
      <c r="Z53" s="73" t="s">
        <v>810</v>
      </c>
    </row>
    <row r="54" spans="1:26" ht="23.25" thickBot="1">
      <c r="A54" t="s">
        <v>811</v>
      </c>
      <c r="O54">
        <v>75</v>
      </c>
      <c r="S54" s="72" t="s">
        <v>812</v>
      </c>
      <c r="T54" s="72" t="s">
        <v>813</v>
      </c>
      <c r="U54" s="72" t="s">
        <v>814</v>
      </c>
      <c r="V54" s="72" t="s">
        <v>812</v>
      </c>
      <c r="W54" s="72" t="s">
        <v>813</v>
      </c>
      <c r="X54" s="72" t="s">
        <v>814</v>
      </c>
      <c r="Y54" s="73" t="s">
        <v>815</v>
      </c>
      <c r="Z54" s="73" t="s">
        <v>816</v>
      </c>
    </row>
    <row r="55" spans="1:26" ht="34.5" thickBot="1">
      <c r="A55" t="s">
        <v>817</v>
      </c>
      <c r="O55">
        <v>76</v>
      </c>
      <c r="S55" s="72" t="s">
        <v>818</v>
      </c>
      <c r="T55" s="72" t="s">
        <v>819</v>
      </c>
      <c r="U55" s="72" t="s">
        <v>820</v>
      </c>
      <c r="V55" s="72" t="s">
        <v>818</v>
      </c>
      <c r="W55" s="72" t="s">
        <v>819</v>
      </c>
      <c r="X55" s="72" t="s">
        <v>820</v>
      </c>
      <c r="Y55" s="73" t="s">
        <v>821</v>
      </c>
      <c r="Z55" s="73" t="s">
        <v>822</v>
      </c>
    </row>
    <row r="56" spans="1:26" ht="15.75" thickBot="1">
      <c r="A56" t="s">
        <v>823</v>
      </c>
      <c r="O56">
        <v>77</v>
      </c>
      <c r="S56" s="72" t="s">
        <v>824</v>
      </c>
      <c r="T56" s="72" t="s">
        <v>825</v>
      </c>
      <c r="U56" s="72" t="s">
        <v>826</v>
      </c>
      <c r="V56" s="72" t="s">
        <v>824</v>
      </c>
      <c r="W56" s="72" t="s">
        <v>825</v>
      </c>
      <c r="X56" s="72" t="s">
        <v>826</v>
      </c>
      <c r="Y56" s="73" t="s">
        <v>827</v>
      </c>
      <c r="Z56" s="73" t="s">
        <v>828</v>
      </c>
    </row>
    <row r="57" spans="1:26" ht="15.75" thickBot="1">
      <c r="A57" t="s">
        <v>829</v>
      </c>
      <c r="O57">
        <v>84</v>
      </c>
      <c r="S57" s="72" t="s">
        <v>830</v>
      </c>
      <c r="T57" s="72" t="s">
        <v>831</v>
      </c>
      <c r="U57" s="72" t="s">
        <v>832</v>
      </c>
      <c r="V57" s="72" t="s">
        <v>830</v>
      </c>
      <c r="W57" s="72" t="s">
        <v>831</v>
      </c>
      <c r="X57" s="72" t="s">
        <v>832</v>
      </c>
      <c r="Y57" s="73" t="s">
        <v>833</v>
      </c>
      <c r="Z57" s="73" t="s">
        <v>834</v>
      </c>
    </row>
    <row r="58" spans="1:26" ht="34.5" thickBot="1">
      <c r="A58" t="s">
        <v>835</v>
      </c>
      <c r="O58">
        <v>85</v>
      </c>
      <c r="S58" s="72" t="s">
        <v>836</v>
      </c>
      <c r="T58" s="72" t="s">
        <v>837</v>
      </c>
      <c r="U58" s="72" t="s">
        <v>838</v>
      </c>
      <c r="V58" s="72" t="s">
        <v>836</v>
      </c>
      <c r="W58" s="72" t="s">
        <v>837</v>
      </c>
      <c r="X58" s="72" t="s">
        <v>838</v>
      </c>
      <c r="Y58" s="73" t="s">
        <v>839</v>
      </c>
      <c r="Z58" s="73" t="s">
        <v>840</v>
      </c>
    </row>
    <row r="59" spans="1:26" ht="15.75" thickBot="1">
      <c r="A59" t="s">
        <v>841</v>
      </c>
      <c r="O59">
        <v>86</v>
      </c>
      <c r="S59" s="72" t="s">
        <v>842</v>
      </c>
      <c r="T59" s="72" t="s">
        <v>843</v>
      </c>
      <c r="U59" s="72" t="s">
        <v>844</v>
      </c>
      <c r="V59" s="72" t="s">
        <v>842</v>
      </c>
      <c r="W59" s="72" t="s">
        <v>843</v>
      </c>
      <c r="X59" s="72" t="s">
        <v>844</v>
      </c>
      <c r="Y59" s="73" t="s">
        <v>845</v>
      </c>
      <c r="Z59" s="73" t="s">
        <v>846</v>
      </c>
    </row>
    <row r="60" spans="1:26" ht="23.25" thickBot="1">
      <c r="A60" t="s">
        <v>847</v>
      </c>
      <c r="O60">
        <v>87</v>
      </c>
      <c r="S60" s="72" t="s">
        <v>848</v>
      </c>
      <c r="T60" s="72" t="s">
        <v>849</v>
      </c>
      <c r="U60" s="72" t="s">
        <v>850</v>
      </c>
      <c r="V60" s="72" t="s">
        <v>848</v>
      </c>
      <c r="W60" s="72" t="s">
        <v>849</v>
      </c>
      <c r="X60" s="72" t="s">
        <v>850</v>
      </c>
      <c r="Y60" s="73" t="s">
        <v>851</v>
      </c>
      <c r="Z60" s="73" t="s">
        <v>852</v>
      </c>
    </row>
    <row r="61" spans="1:26" ht="15.75" thickBot="1">
      <c r="A61" t="s">
        <v>853</v>
      </c>
      <c r="O61">
        <v>88</v>
      </c>
      <c r="S61" s="72" t="s">
        <v>854</v>
      </c>
      <c r="T61" s="72" t="s">
        <v>855</v>
      </c>
      <c r="U61" s="72" t="s">
        <v>856</v>
      </c>
      <c r="V61" s="72" t="s">
        <v>854</v>
      </c>
      <c r="W61" s="72" t="s">
        <v>855</v>
      </c>
      <c r="X61" s="72" t="s">
        <v>856</v>
      </c>
      <c r="Y61" s="73" t="s">
        <v>857</v>
      </c>
      <c r="Z61" s="73" t="s">
        <v>858</v>
      </c>
    </row>
    <row r="62" spans="1:26" ht="15.75" thickBot="1">
      <c r="A62" t="s">
        <v>859</v>
      </c>
      <c r="O62">
        <v>89</v>
      </c>
      <c r="S62" s="72" t="s">
        <v>860</v>
      </c>
      <c r="T62" s="72" t="s">
        <v>861</v>
      </c>
      <c r="U62" s="72" t="s">
        <v>862</v>
      </c>
      <c r="V62" s="72" t="s">
        <v>860</v>
      </c>
      <c r="W62" s="72" t="s">
        <v>861</v>
      </c>
      <c r="X62" s="72" t="s">
        <v>862</v>
      </c>
      <c r="Y62" s="73" t="s">
        <v>863</v>
      </c>
      <c r="Z62" s="73" t="s">
        <v>864</v>
      </c>
    </row>
    <row r="63" spans="1:26" ht="15.75" thickBot="1">
      <c r="A63" t="s">
        <v>865</v>
      </c>
      <c r="O63">
        <v>90</v>
      </c>
      <c r="S63" s="72" t="s">
        <v>866</v>
      </c>
      <c r="T63" s="72" t="s">
        <v>867</v>
      </c>
      <c r="U63" s="72" t="s">
        <v>868</v>
      </c>
      <c r="V63" s="72" t="s">
        <v>866</v>
      </c>
      <c r="W63" s="72" t="s">
        <v>867</v>
      </c>
      <c r="X63" s="72" t="s">
        <v>868</v>
      </c>
      <c r="Y63" s="73" t="s">
        <v>869</v>
      </c>
      <c r="Z63" s="73" t="s">
        <v>870</v>
      </c>
    </row>
    <row r="64" spans="1:26" ht="15.75" thickBot="1">
      <c r="A64" t="s">
        <v>871</v>
      </c>
      <c r="O64">
        <v>91</v>
      </c>
      <c r="S64" s="72" t="s">
        <v>872</v>
      </c>
      <c r="T64" s="72" t="s">
        <v>873</v>
      </c>
      <c r="U64" s="72" t="s">
        <v>874</v>
      </c>
      <c r="V64" s="72" t="s">
        <v>872</v>
      </c>
      <c r="W64" s="72" t="s">
        <v>873</v>
      </c>
      <c r="X64" s="72" t="s">
        <v>874</v>
      </c>
      <c r="Y64" s="73" t="s">
        <v>875</v>
      </c>
      <c r="Z64" s="73" t="s">
        <v>876</v>
      </c>
    </row>
    <row r="65" spans="1:26" ht="15.75" thickBot="1">
      <c r="A65" t="s">
        <v>877</v>
      </c>
      <c r="O65">
        <v>92</v>
      </c>
      <c r="S65" s="72" t="s">
        <v>878</v>
      </c>
      <c r="T65" s="72" t="s">
        <v>879</v>
      </c>
      <c r="U65" s="72" t="s">
        <v>880</v>
      </c>
      <c r="V65" s="72" t="s">
        <v>878</v>
      </c>
      <c r="W65" s="72" t="s">
        <v>879</v>
      </c>
      <c r="X65" s="72" t="s">
        <v>880</v>
      </c>
      <c r="Y65" s="73" t="s">
        <v>881</v>
      </c>
      <c r="Z65" s="73" t="s">
        <v>882</v>
      </c>
    </row>
    <row r="66" spans="1:26" ht="15.75" thickBot="1">
      <c r="A66" t="s">
        <v>883</v>
      </c>
      <c r="O66">
        <v>93</v>
      </c>
      <c r="S66" s="72" t="s">
        <v>884</v>
      </c>
      <c r="T66" s="72" t="s">
        <v>885</v>
      </c>
      <c r="U66" s="72" t="s">
        <v>886</v>
      </c>
      <c r="V66" s="72" t="s">
        <v>884</v>
      </c>
      <c r="W66" s="72" t="s">
        <v>885</v>
      </c>
      <c r="X66" s="72" t="s">
        <v>886</v>
      </c>
      <c r="Y66" s="73" t="s">
        <v>887</v>
      </c>
      <c r="Z66" s="73" t="s">
        <v>888</v>
      </c>
    </row>
    <row r="67" spans="1:26" ht="23.25" thickBot="1">
      <c r="A67" t="s">
        <v>889</v>
      </c>
      <c r="O67">
        <v>94</v>
      </c>
      <c r="S67" s="72" t="s">
        <v>890</v>
      </c>
      <c r="T67" s="72" t="s">
        <v>891</v>
      </c>
      <c r="U67" s="72" t="s">
        <v>892</v>
      </c>
      <c r="V67" s="72" t="s">
        <v>890</v>
      </c>
      <c r="W67" s="72" t="s">
        <v>891</v>
      </c>
      <c r="X67" s="72" t="s">
        <v>892</v>
      </c>
      <c r="Y67" s="73" t="s">
        <v>893</v>
      </c>
      <c r="Z67" s="73" t="s">
        <v>894</v>
      </c>
    </row>
    <row r="68" spans="1:26" ht="15.75" thickBot="1">
      <c r="A68" t="s">
        <v>895</v>
      </c>
      <c r="O68">
        <v>95</v>
      </c>
      <c r="S68" s="72" t="s">
        <v>896</v>
      </c>
      <c r="T68" s="72" t="s">
        <v>897</v>
      </c>
      <c r="U68" s="72" t="s">
        <v>898</v>
      </c>
      <c r="V68" s="72" t="s">
        <v>896</v>
      </c>
      <c r="W68" s="72" t="s">
        <v>897</v>
      </c>
      <c r="X68" s="72" t="s">
        <v>898</v>
      </c>
      <c r="Y68" s="73" t="s">
        <v>899</v>
      </c>
      <c r="Z68" s="73" t="s">
        <v>900</v>
      </c>
    </row>
    <row r="69" spans="1:26" ht="15.75" thickBot="1">
      <c r="A69" t="s">
        <v>901</v>
      </c>
      <c r="O69">
        <v>96</v>
      </c>
      <c r="S69" s="72" t="s">
        <v>902</v>
      </c>
      <c r="T69" s="72" t="s">
        <v>903</v>
      </c>
      <c r="U69" s="72" t="s">
        <v>904</v>
      </c>
      <c r="V69" s="72" t="s">
        <v>902</v>
      </c>
      <c r="W69" s="72" t="s">
        <v>903</v>
      </c>
      <c r="X69" s="72" t="s">
        <v>904</v>
      </c>
      <c r="Y69" s="73" t="s">
        <v>905</v>
      </c>
      <c r="Z69" s="73" t="s">
        <v>906</v>
      </c>
    </row>
    <row r="70" spans="1:26" ht="15.75" thickBot="1">
      <c r="A70" t="s">
        <v>907</v>
      </c>
      <c r="O70">
        <v>97</v>
      </c>
      <c r="S70" s="72" t="s">
        <v>908</v>
      </c>
      <c r="T70" s="72" t="s">
        <v>909</v>
      </c>
      <c r="U70" s="72" t="s">
        <v>910</v>
      </c>
      <c r="V70" s="72" t="s">
        <v>908</v>
      </c>
      <c r="W70" s="72" t="s">
        <v>909</v>
      </c>
      <c r="X70" s="72" t="s">
        <v>910</v>
      </c>
      <c r="Y70" s="73" t="s">
        <v>911</v>
      </c>
      <c r="Z70" s="73" t="s">
        <v>912</v>
      </c>
    </row>
    <row r="71" spans="1:26" ht="23.25" thickBot="1">
      <c r="A71" t="s">
        <v>913</v>
      </c>
      <c r="O71">
        <v>98</v>
      </c>
      <c r="S71" s="72" t="s">
        <v>914</v>
      </c>
      <c r="T71" s="72" t="s">
        <v>915</v>
      </c>
      <c r="U71" s="72" t="s">
        <v>916</v>
      </c>
      <c r="V71" s="72" t="s">
        <v>914</v>
      </c>
      <c r="W71" s="72" t="s">
        <v>915</v>
      </c>
      <c r="X71" s="72" t="s">
        <v>916</v>
      </c>
      <c r="Y71" s="73" t="s">
        <v>917</v>
      </c>
      <c r="Z71" s="73" t="s">
        <v>918</v>
      </c>
    </row>
    <row r="72" spans="1:26" ht="15.75" thickBot="1">
      <c r="A72" t="s">
        <v>919</v>
      </c>
      <c r="O72">
        <v>99</v>
      </c>
      <c r="S72" s="72" t="s">
        <v>920</v>
      </c>
      <c r="T72" s="72" t="s">
        <v>921</v>
      </c>
      <c r="U72" s="72" t="s">
        <v>922</v>
      </c>
      <c r="V72" s="72" t="s">
        <v>920</v>
      </c>
      <c r="W72" s="72" t="s">
        <v>921</v>
      </c>
      <c r="X72" s="72" t="s">
        <v>922</v>
      </c>
      <c r="Y72" s="73" t="s">
        <v>923</v>
      </c>
      <c r="Z72" s="73" t="s">
        <v>924</v>
      </c>
    </row>
    <row r="73" spans="1:26" ht="15.75" thickBot="1">
      <c r="A73" t="s">
        <v>925</v>
      </c>
      <c r="O73">
        <v>100</v>
      </c>
      <c r="S73" s="72" t="s">
        <v>926</v>
      </c>
      <c r="T73" s="72" t="s">
        <v>927</v>
      </c>
      <c r="U73" s="72" t="s">
        <v>928</v>
      </c>
      <c r="V73" s="72" t="s">
        <v>926</v>
      </c>
      <c r="W73" s="72" t="s">
        <v>927</v>
      </c>
      <c r="X73" s="72" t="s">
        <v>928</v>
      </c>
      <c r="Y73" s="73" t="s">
        <v>42</v>
      </c>
      <c r="Z73" s="73" t="s">
        <v>43</v>
      </c>
    </row>
    <row r="74" spans="1:26" ht="15.75" thickBot="1">
      <c r="A74" t="s">
        <v>929</v>
      </c>
      <c r="O74">
        <v>101</v>
      </c>
      <c r="S74" s="72" t="s">
        <v>930</v>
      </c>
      <c r="T74" s="72" t="s">
        <v>931</v>
      </c>
      <c r="U74" s="72" t="s">
        <v>932</v>
      </c>
      <c r="V74" s="72" t="s">
        <v>930</v>
      </c>
      <c r="W74" s="72" t="s">
        <v>931</v>
      </c>
      <c r="X74" s="72" t="s">
        <v>932</v>
      </c>
      <c r="Y74" s="73" t="s">
        <v>933</v>
      </c>
      <c r="Z74" s="73" t="s">
        <v>934</v>
      </c>
    </row>
    <row r="75" spans="1:26" ht="23.25" thickBot="1">
      <c r="A75" t="s">
        <v>935</v>
      </c>
      <c r="O75">
        <v>102</v>
      </c>
      <c r="S75" s="72" t="s">
        <v>936</v>
      </c>
      <c r="T75" s="72" t="s">
        <v>937</v>
      </c>
      <c r="U75" s="72" t="s">
        <v>938</v>
      </c>
      <c r="V75" s="72" t="s">
        <v>936</v>
      </c>
      <c r="W75" s="72" t="s">
        <v>937</v>
      </c>
      <c r="X75" s="72" t="s">
        <v>938</v>
      </c>
      <c r="Y75" s="73" t="s">
        <v>939</v>
      </c>
      <c r="Z75" s="73" t="s">
        <v>940</v>
      </c>
    </row>
    <row r="76" spans="1:26" ht="15.75" thickBot="1">
      <c r="A76" t="s">
        <v>941</v>
      </c>
      <c r="O76">
        <v>103</v>
      </c>
      <c r="S76" s="72" t="s">
        <v>942</v>
      </c>
      <c r="T76" s="72" t="s">
        <v>943</v>
      </c>
      <c r="U76" s="72" t="s">
        <v>944</v>
      </c>
      <c r="V76" s="72" t="s">
        <v>942</v>
      </c>
      <c r="W76" s="72" t="s">
        <v>943</v>
      </c>
      <c r="X76" s="72" t="s">
        <v>944</v>
      </c>
      <c r="Y76" s="73" t="s">
        <v>945</v>
      </c>
      <c r="Z76" s="73" t="s">
        <v>946</v>
      </c>
    </row>
    <row r="77" spans="1:26" ht="15.75" thickBot="1">
      <c r="A77" t="s">
        <v>947</v>
      </c>
      <c r="O77">
        <v>104</v>
      </c>
      <c r="S77" s="72" t="s">
        <v>948</v>
      </c>
      <c r="T77" s="72" t="s">
        <v>949</v>
      </c>
      <c r="U77" s="72" t="s">
        <v>950</v>
      </c>
      <c r="V77" s="72" t="s">
        <v>948</v>
      </c>
      <c r="W77" s="72" t="s">
        <v>949</v>
      </c>
      <c r="X77" s="72" t="s">
        <v>950</v>
      </c>
      <c r="Y77" s="73" t="s">
        <v>951</v>
      </c>
      <c r="Z77" s="73" t="s">
        <v>952</v>
      </c>
    </row>
    <row r="78" spans="1:26" ht="15.75" thickBot="1">
      <c r="A78" t="s">
        <v>953</v>
      </c>
      <c r="O78">
        <v>105</v>
      </c>
      <c r="S78" s="72" t="s">
        <v>954</v>
      </c>
      <c r="T78" s="72" t="s">
        <v>955</v>
      </c>
      <c r="U78" s="72" t="s">
        <v>956</v>
      </c>
      <c r="V78" s="72" t="s">
        <v>954</v>
      </c>
      <c r="W78" s="72" t="s">
        <v>955</v>
      </c>
      <c r="X78" s="72" t="s">
        <v>956</v>
      </c>
      <c r="Y78" s="73" t="s">
        <v>957</v>
      </c>
      <c r="Z78" s="73" t="s">
        <v>958</v>
      </c>
    </row>
    <row r="79" spans="1:26" ht="15.75" thickBot="1">
      <c r="A79" t="s">
        <v>959</v>
      </c>
      <c r="S79" s="72" t="s">
        <v>960</v>
      </c>
      <c r="T79" s="72" t="s">
        <v>961</v>
      </c>
      <c r="U79" s="72" t="s">
        <v>962</v>
      </c>
      <c r="V79" s="72" t="s">
        <v>960</v>
      </c>
      <c r="W79" s="72" t="s">
        <v>961</v>
      </c>
      <c r="X79" s="72" t="s">
        <v>962</v>
      </c>
      <c r="Y79" s="73" t="s">
        <v>963</v>
      </c>
      <c r="Z79" s="73" t="s">
        <v>964</v>
      </c>
    </row>
    <row r="80" spans="1:26" ht="23.25" thickBot="1">
      <c r="A80" t="s">
        <v>965</v>
      </c>
      <c r="S80" s="72" t="s">
        <v>966</v>
      </c>
      <c r="T80" s="72" t="s">
        <v>967</v>
      </c>
      <c r="U80" s="72" t="s">
        <v>968</v>
      </c>
      <c r="V80" s="72" t="s">
        <v>966</v>
      </c>
      <c r="W80" s="72" t="s">
        <v>967</v>
      </c>
      <c r="X80" s="72" t="s">
        <v>968</v>
      </c>
      <c r="Y80" s="73" t="s">
        <v>969</v>
      </c>
      <c r="Z80" s="73" t="s">
        <v>970</v>
      </c>
    </row>
    <row r="81" spans="1:26" ht="23.25" thickBot="1">
      <c r="A81" t="s">
        <v>971</v>
      </c>
      <c r="S81" s="72" t="s">
        <v>972</v>
      </c>
      <c r="T81" s="72" t="s">
        <v>973</v>
      </c>
      <c r="U81" s="72" t="s">
        <v>974</v>
      </c>
      <c r="V81" s="72" t="s">
        <v>972</v>
      </c>
      <c r="W81" s="72" t="s">
        <v>973</v>
      </c>
      <c r="X81" s="72" t="s">
        <v>974</v>
      </c>
      <c r="Y81" s="73" t="s">
        <v>975</v>
      </c>
      <c r="Z81" s="73" t="s">
        <v>976</v>
      </c>
    </row>
    <row r="82" spans="1:26" ht="15.75" thickBot="1">
      <c r="A82" t="s">
        <v>977</v>
      </c>
      <c r="S82" s="72" t="s">
        <v>978</v>
      </c>
      <c r="T82" s="72" t="s">
        <v>979</v>
      </c>
      <c r="U82" s="72" t="s">
        <v>980</v>
      </c>
      <c r="V82" s="72" t="s">
        <v>978</v>
      </c>
      <c r="W82" s="72" t="s">
        <v>979</v>
      </c>
      <c r="X82" s="72" t="s">
        <v>980</v>
      </c>
      <c r="Y82" s="73" t="s">
        <v>981</v>
      </c>
      <c r="Z82" s="73" t="s">
        <v>982</v>
      </c>
    </row>
    <row r="83" spans="1:26" ht="15.75" thickBot="1">
      <c r="A83" t="s">
        <v>983</v>
      </c>
      <c r="S83" s="72" t="s">
        <v>984</v>
      </c>
      <c r="T83" s="72" t="s">
        <v>985</v>
      </c>
      <c r="U83" s="72" t="s">
        <v>986</v>
      </c>
      <c r="V83" s="72" t="s">
        <v>984</v>
      </c>
      <c r="W83" s="72" t="s">
        <v>985</v>
      </c>
      <c r="X83" s="72" t="s">
        <v>986</v>
      </c>
      <c r="Y83" s="73" t="s">
        <v>987</v>
      </c>
      <c r="Z83" s="73" t="s">
        <v>988</v>
      </c>
    </row>
    <row r="84" spans="1:26" ht="15.75" thickBot="1">
      <c r="A84" t="s">
        <v>989</v>
      </c>
      <c r="S84" s="72" t="s">
        <v>990</v>
      </c>
      <c r="T84" s="72" t="s">
        <v>991</v>
      </c>
      <c r="U84" s="72" t="s">
        <v>992</v>
      </c>
      <c r="V84" s="72" t="s">
        <v>990</v>
      </c>
      <c r="W84" s="72" t="s">
        <v>991</v>
      </c>
      <c r="X84" s="72" t="s">
        <v>992</v>
      </c>
      <c r="Y84" s="73" t="s">
        <v>993</v>
      </c>
      <c r="Z84" s="73" t="s">
        <v>994</v>
      </c>
    </row>
    <row r="85" spans="1:26" ht="23.25" thickBot="1">
      <c r="A85" t="s">
        <v>995</v>
      </c>
      <c r="S85" s="72" t="s">
        <v>996</v>
      </c>
      <c r="T85" s="72" t="s">
        <v>997</v>
      </c>
      <c r="U85" s="72" t="s">
        <v>998</v>
      </c>
      <c r="V85" s="72" t="s">
        <v>996</v>
      </c>
      <c r="W85" s="72" t="s">
        <v>997</v>
      </c>
      <c r="X85" s="72" t="s">
        <v>998</v>
      </c>
      <c r="Y85" s="73" t="s">
        <v>999</v>
      </c>
      <c r="Z85" s="73" t="s">
        <v>1000</v>
      </c>
    </row>
    <row r="86" spans="1:26" ht="23.25" thickBot="1">
      <c r="A86" t="s">
        <v>1001</v>
      </c>
      <c r="S86" s="72" t="s">
        <v>1002</v>
      </c>
      <c r="T86" s="72" t="s">
        <v>1003</v>
      </c>
      <c r="U86" s="72" t="s">
        <v>1004</v>
      </c>
      <c r="V86" s="72" t="s">
        <v>1002</v>
      </c>
      <c r="W86" s="72" t="s">
        <v>1003</v>
      </c>
      <c r="X86" s="72" t="s">
        <v>1004</v>
      </c>
      <c r="Y86" s="73" t="s">
        <v>773</v>
      </c>
      <c r="Z86" s="73" t="s">
        <v>1005</v>
      </c>
    </row>
    <row r="87" spans="1:26" ht="34.5" thickBot="1">
      <c r="A87" t="s">
        <v>1006</v>
      </c>
      <c r="S87" s="72" t="s">
        <v>1007</v>
      </c>
      <c r="T87" s="72" t="s">
        <v>1008</v>
      </c>
      <c r="U87" s="72" t="s">
        <v>1009</v>
      </c>
      <c r="V87" s="72" t="s">
        <v>1007</v>
      </c>
      <c r="W87" s="72" t="s">
        <v>1008</v>
      </c>
      <c r="X87" s="72" t="s">
        <v>1009</v>
      </c>
      <c r="Y87" s="73" t="s">
        <v>1010</v>
      </c>
      <c r="Z87" s="73" t="s">
        <v>1011</v>
      </c>
    </row>
    <row r="88" spans="1:26" ht="15.75" thickBot="1">
      <c r="A88" t="s">
        <v>1012</v>
      </c>
      <c r="S88" s="72" t="s">
        <v>1013</v>
      </c>
      <c r="T88" s="72" t="s">
        <v>1014</v>
      </c>
      <c r="U88" s="72" t="s">
        <v>1015</v>
      </c>
      <c r="V88" s="72" t="s">
        <v>1013</v>
      </c>
      <c r="W88" s="72" t="s">
        <v>1014</v>
      </c>
      <c r="X88" s="72" t="s">
        <v>1015</v>
      </c>
      <c r="Y88" s="73" t="s">
        <v>1016</v>
      </c>
      <c r="Z88" s="73" t="s">
        <v>1017</v>
      </c>
    </row>
    <row r="89" spans="1:26" ht="15.75" thickBot="1">
      <c r="A89" t="s">
        <v>1018</v>
      </c>
      <c r="S89" s="72" t="s">
        <v>1019</v>
      </c>
      <c r="T89" s="72" t="s">
        <v>1020</v>
      </c>
      <c r="U89" s="72" t="s">
        <v>1021</v>
      </c>
      <c r="V89" s="72" t="s">
        <v>1019</v>
      </c>
      <c r="W89" s="72" t="s">
        <v>1020</v>
      </c>
      <c r="X89" s="72" t="s">
        <v>1021</v>
      </c>
      <c r="Y89" s="73" t="s">
        <v>1022</v>
      </c>
      <c r="Z89" s="73" t="s">
        <v>1023</v>
      </c>
    </row>
    <row r="90" spans="1:26" ht="15.75" thickBot="1">
      <c r="A90" t="s">
        <v>1024</v>
      </c>
      <c r="S90" s="72" t="s">
        <v>1025</v>
      </c>
      <c r="T90" s="72" t="s">
        <v>1026</v>
      </c>
      <c r="U90" s="72" t="s">
        <v>1027</v>
      </c>
      <c r="V90" s="72" t="s">
        <v>1025</v>
      </c>
      <c r="W90" s="72" t="s">
        <v>1026</v>
      </c>
      <c r="X90" s="72" t="s">
        <v>1027</v>
      </c>
      <c r="Y90" s="73" t="s">
        <v>850</v>
      </c>
      <c r="Z90" s="73" t="s">
        <v>1028</v>
      </c>
    </row>
    <row r="91" spans="1:26" ht="15.75" thickBot="1">
      <c r="A91" t="s">
        <v>1029</v>
      </c>
      <c r="S91" s="72" t="s">
        <v>1030</v>
      </c>
      <c r="T91" s="72" t="s">
        <v>1031</v>
      </c>
      <c r="U91" s="72" t="s">
        <v>1032</v>
      </c>
      <c r="V91" s="72" t="s">
        <v>1030</v>
      </c>
      <c r="W91" s="72" t="s">
        <v>1031</v>
      </c>
      <c r="X91" s="72" t="s">
        <v>1032</v>
      </c>
      <c r="Y91" s="73" t="s">
        <v>1033</v>
      </c>
      <c r="Z91" s="73" t="s">
        <v>1034</v>
      </c>
    </row>
    <row r="92" spans="1:26" ht="15.75" thickBot="1">
      <c r="A92" t="s">
        <v>1035</v>
      </c>
      <c r="S92" s="72" t="s">
        <v>1036</v>
      </c>
      <c r="T92" s="72" t="s">
        <v>1037</v>
      </c>
      <c r="U92" s="72" t="s">
        <v>1038</v>
      </c>
      <c r="V92" s="72" t="s">
        <v>1036</v>
      </c>
      <c r="W92" s="72" t="s">
        <v>1037</v>
      </c>
      <c r="X92" s="72" t="s">
        <v>1038</v>
      </c>
      <c r="Y92" s="73" t="s">
        <v>1039</v>
      </c>
      <c r="Z92" s="73" t="s">
        <v>1040</v>
      </c>
    </row>
    <row r="93" spans="1:26" ht="15.75" thickBot="1">
      <c r="A93" t="s">
        <v>1041</v>
      </c>
      <c r="S93" s="72" t="s">
        <v>1042</v>
      </c>
      <c r="T93" s="72" t="s">
        <v>1043</v>
      </c>
      <c r="U93" s="72" t="s">
        <v>1044</v>
      </c>
      <c r="V93" s="72" t="s">
        <v>1042</v>
      </c>
      <c r="W93" s="72" t="s">
        <v>1043</v>
      </c>
      <c r="X93" s="72" t="s">
        <v>1044</v>
      </c>
      <c r="Y93" s="73" t="s">
        <v>1045</v>
      </c>
      <c r="Z93" s="73" t="s">
        <v>1046</v>
      </c>
    </row>
    <row r="94" spans="1:26" ht="15.75" thickBot="1">
      <c r="A94" t="s">
        <v>1047</v>
      </c>
      <c r="S94" s="72" t="s">
        <v>1048</v>
      </c>
      <c r="T94" s="72" t="s">
        <v>1049</v>
      </c>
      <c r="U94" s="72" t="s">
        <v>1050</v>
      </c>
      <c r="V94" s="72" t="s">
        <v>1048</v>
      </c>
      <c r="W94" s="72" t="s">
        <v>1049</v>
      </c>
      <c r="X94" s="72" t="s">
        <v>1050</v>
      </c>
      <c r="Y94" s="73" t="s">
        <v>1051</v>
      </c>
      <c r="Z94" s="73" t="s">
        <v>1052</v>
      </c>
    </row>
    <row r="95" spans="1:26" ht="15.75" thickBot="1">
      <c r="A95" t="s">
        <v>1053</v>
      </c>
      <c r="S95" s="72" t="s">
        <v>1054</v>
      </c>
      <c r="T95" s="72" t="s">
        <v>1055</v>
      </c>
      <c r="U95" s="72" t="s">
        <v>1056</v>
      </c>
      <c r="V95" s="72" t="s">
        <v>1054</v>
      </c>
      <c r="W95" s="72" t="s">
        <v>1055</v>
      </c>
      <c r="X95" s="72" t="s">
        <v>1056</v>
      </c>
      <c r="Y95" s="73" t="s">
        <v>1057</v>
      </c>
      <c r="Z95" s="73" t="s">
        <v>1058</v>
      </c>
    </row>
    <row r="96" spans="1:26" ht="15.75" thickBot="1">
      <c r="A96" t="s">
        <v>1059</v>
      </c>
      <c r="S96" s="72" t="s">
        <v>1060</v>
      </c>
      <c r="T96" s="72" t="s">
        <v>1061</v>
      </c>
      <c r="U96" s="72" t="s">
        <v>1062</v>
      </c>
      <c r="V96" s="72" t="s">
        <v>1060</v>
      </c>
      <c r="W96" s="72" t="s">
        <v>1061</v>
      </c>
      <c r="X96" s="72" t="s">
        <v>1062</v>
      </c>
      <c r="Y96" s="73" t="s">
        <v>1063</v>
      </c>
      <c r="Z96" s="73" t="s">
        <v>1064</v>
      </c>
    </row>
    <row r="97" spans="19:26" ht="23.25" thickBot="1">
      <c r="S97" s="72" t="s">
        <v>1065</v>
      </c>
      <c r="T97" s="72" t="s">
        <v>1066</v>
      </c>
      <c r="U97" s="72" t="s">
        <v>1067</v>
      </c>
      <c r="V97" s="72" t="s">
        <v>1065</v>
      </c>
      <c r="W97" s="72" t="s">
        <v>1066</v>
      </c>
      <c r="X97" s="72" t="s">
        <v>1067</v>
      </c>
      <c r="Y97" s="73" t="s">
        <v>1068</v>
      </c>
      <c r="Z97" s="73" t="s">
        <v>1069</v>
      </c>
    </row>
    <row r="98" spans="19:26" ht="15.75" thickBot="1">
      <c r="S98" s="72" t="s">
        <v>1070</v>
      </c>
      <c r="T98" s="72" t="s">
        <v>1071</v>
      </c>
      <c r="U98" s="72" t="s">
        <v>1072</v>
      </c>
      <c r="V98" s="72" t="s">
        <v>1070</v>
      </c>
      <c r="W98" s="72" t="s">
        <v>1071</v>
      </c>
      <c r="X98" s="72" t="s">
        <v>1072</v>
      </c>
      <c r="Y98" s="73" t="s">
        <v>1073</v>
      </c>
      <c r="Z98" s="73" t="s">
        <v>1074</v>
      </c>
    </row>
    <row r="99" spans="19:26" ht="15.75" thickBot="1">
      <c r="S99" s="72" t="s">
        <v>1075</v>
      </c>
      <c r="T99" s="72" t="s">
        <v>1076</v>
      </c>
      <c r="U99" s="72" t="s">
        <v>1077</v>
      </c>
      <c r="V99" s="72" t="s">
        <v>1075</v>
      </c>
      <c r="W99" s="72" t="s">
        <v>1076</v>
      </c>
      <c r="X99" s="72" t="s">
        <v>1077</v>
      </c>
      <c r="Y99" s="73" t="s">
        <v>1078</v>
      </c>
      <c r="Z99" s="73" t="s">
        <v>1079</v>
      </c>
    </row>
    <row r="100" spans="19:26" ht="15.75" thickBot="1">
      <c r="S100" s="72" t="s">
        <v>1080</v>
      </c>
      <c r="T100" s="72" t="s">
        <v>1081</v>
      </c>
      <c r="U100" s="72" t="s">
        <v>1082</v>
      </c>
      <c r="V100" s="72" t="s">
        <v>1080</v>
      </c>
      <c r="W100" s="72" t="s">
        <v>1081</v>
      </c>
      <c r="X100" s="72" t="s">
        <v>1082</v>
      </c>
      <c r="Y100" s="73" t="s">
        <v>1083</v>
      </c>
      <c r="Z100" s="73" t="s">
        <v>1084</v>
      </c>
    </row>
    <row r="101" spans="19:26" ht="15.75" thickBot="1">
      <c r="S101" s="72" t="s">
        <v>1085</v>
      </c>
      <c r="T101" s="72" t="s">
        <v>1086</v>
      </c>
      <c r="U101" s="72" t="s">
        <v>1087</v>
      </c>
      <c r="V101" s="72" t="s">
        <v>1085</v>
      </c>
      <c r="W101" s="72" t="s">
        <v>1086</v>
      </c>
      <c r="X101" s="72" t="s">
        <v>1087</v>
      </c>
      <c r="Y101" s="73" t="s">
        <v>1088</v>
      </c>
      <c r="Z101" s="73" t="s">
        <v>1089</v>
      </c>
    </row>
    <row r="102" spans="19:26" ht="23.25" thickBot="1">
      <c r="S102" s="72" t="s">
        <v>1090</v>
      </c>
      <c r="T102" s="72" t="s">
        <v>1091</v>
      </c>
      <c r="U102" s="72" t="s">
        <v>1092</v>
      </c>
      <c r="V102" s="72" t="s">
        <v>1090</v>
      </c>
      <c r="W102" s="72" t="s">
        <v>1091</v>
      </c>
      <c r="X102" s="72" t="s">
        <v>1092</v>
      </c>
      <c r="Y102" s="73" t="s">
        <v>1093</v>
      </c>
      <c r="Z102" s="73" t="s">
        <v>1094</v>
      </c>
    </row>
    <row r="103" spans="19:26" ht="15.75" thickBot="1">
      <c r="S103" s="72" t="s">
        <v>1095</v>
      </c>
      <c r="T103" s="72" t="s">
        <v>1096</v>
      </c>
      <c r="U103" s="72" t="s">
        <v>1097</v>
      </c>
      <c r="V103" s="72" t="s">
        <v>1095</v>
      </c>
      <c r="W103" s="72" t="s">
        <v>1096</v>
      </c>
      <c r="X103" s="72" t="s">
        <v>1097</v>
      </c>
      <c r="Y103" s="73" t="s">
        <v>1098</v>
      </c>
      <c r="Z103" s="73" t="s">
        <v>1099</v>
      </c>
    </row>
    <row r="104" spans="19:26" ht="15.75" thickBot="1">
      <c r="S104" s="72" t="s">
        <v>1100</v>
      </c>
      <c r="T104" s="72" t="s">
        <v>1101</v>
      </c>
      <c r="U104" s="72" t="s">
        <v>1102</v>
      </c>
      <c r="V104" s="72" t="s">
        <v>1100</v>
      </c>
      <c r="W104" s="72" t="s">
        <v>1101</v>
      </c>
      <c r="X104" s="72" t="s">
        <v>1102</v>
      </c>
      <c r="Y104" s="73" t="s">
        <v>1103</v>
      </c>
      <c r="Z104" s="73" t="s">
        <v>1104</v>
      </c>
    </row>
    <row r="105" spans="19:26" ht="45.75" thickBot="1">
      <c r="S105" s="72" t="s">
        <v>1105</v>
      </c>
      <c r="T105" s="72" t="s">
        <v>1106</v>
      </c>
      <c r="U105" s="72" t="s">
        <v>1107</v>
      </c>
      <c r="V105" s="72" t="s">
        <v>1105</v>
      </c>
      <c r="W105" s="72" t="s">
        <v>1106</v>
      </c>
      <c r="X105" s="72" t="s">
        <v>1107</v>
      </c>
      <c r="Y105" s="73" t="s">
        <v>1108</v>
      </c>
      <c r="Z105" s="73" t="s">
        <v>1109</v>
      </c>
    </row>
    <row r="106" spans="19:26" ht="15.75" thickBot="1">
      <c r="S106" s="72" t="s">
        <v>1110</v>
      </c>
      <c r="T106" s="72" t="s">
        <v>1111</v>
      </c>
      <c r="U106" s="72" t="s">
        <v>1112</v>
      </c>
      <c r="V106" s="72" t="s">
        <v>1110</v>
      </c>
      <c r="W106" s="72" t="s">
        <v>1111</v>
      </c>
      <c r="X106" s="72" t="s">
        <v>1112</v>
      </c>
      <c r="Y106" s="73" t="s">
        <v>1113</v>
      </c>
      <c r="Z106" s="73" t="s">
        <v>1114</v>
      </c>
    </row>
    <row r="107" spans="19:26" ht="15.75" thickBot="1">
      <c r="S107" s="72" t="s">
        <v>1115</v>
      </c>
      <c r="T107" s="72" t="s">
        <v>1116</v>
      </c>
      <c r="U107" s="72" t="s">
        <v>1117</v>
      </c>
      <c r="V107" s="72" t="s">
        <v>1115</v>
      </c>
      <c r="W107" s="72" t="s">
        <v>1116</v>
      </c>
      <c r="X107" s="72" t="s">
        <v>1117</v>
      </c>
      <c r="Y107" s="73" t="s">
        <v>910</v>
      </c>
      <c r="Z107" s="73" t="s">
        <v>1118</v>
      </c>
    </row>
    <row r="108" spans="19:26" ht="15.75" thickBot="1">
      <c r="S108" s="72" t="s">
        <v>1119</v>
      </c>
      <c r="T108" s="72" t="s">
        <v>1120</v>
      </c>
      <c r="U108" s="72" t="s">
        <v>1121</v>
      </c>
      <c r="V108" s="72" t="s">
        <v>1119</v>
      </c>
      <c r="W108" s="72" t="s">
        <v>1120</v>
      </c>
      <c r="X108" s="72" t="s">
        <v>1121</v>
      </c>
      <c r="Y108" s="73" t="s">
        <v>1122</v>
      </c>
      <c r="Z108" s="73" t="s">
        <v>1123</v>
      </c>
    </row>
    <row r="109" spans="19:26" ht="15.75" thickBot="1">
      <c r="S109" s="72" t="s">
        <v>1124</v>
      </c>
      <c r="T109" s="72" t="s">
        <v>1125</v>
      </c>
      <c r="U109" s="72" t="s">
        <v>1126</v>
      </c>
      <c r="V109" s="72" t="s">
        <v>1124</v>
      </c>
      <c r="W109" s="72" t="s">
        <v>1125</v>
      </c>
      <c r="X109" s="72" t="s">
        <v>1126</v>
      </c>
      <c r="Y109" s="73" t="s">
        <v>1127</v>
      </c>
      <c r="Z109" s="73" t="s">
        <v>1128</v>
      </c>
    </row>
    <row r="110" spans="19:26" ht="15.75" thickBot="1">
      <c r="S110" s="72" t="s">
        <v>1129</v>
      </c>
      <c r="T110" s="72" t="s">
        <v>1130</v>
      </c>
      <c r="U110" s="72" t="s">
        <v>1131</v>
      </c>
      <c r="V110" s="72" t="s">
        <v>1129</v>
      </c>
      <c r="W110" s="72" t="s">
        <v>1130</v>
      </c>
      <c r="X110" s="72" t="s">
        <v>1131</v>
      </c>
      <c r="Y110" s="73" t="s">
        <v>1132</v>
      </c>
      <c r="Z110" s="73" t="s">
        <v>1133</v>
      </c>
    </row>
    <row r="111" spans="19:26" ht="15.75" thickBot="1">
      <c r="S111" s="72" t="s">
        <v>1134</v>
      </c>
      <c r="T111" s="72" t="s">
        <v>1135</v>
      </c>
      <c r="U111" s="72" t="s">
        <v>1136</v>
      </c>
      <c r="V111" s="72" t="s">
        <v>1134</v>
      </c>
      <c r="W111" s="72" t="s">
        <v>1135</v>
      </c>
      <c r="X111" s="72" t="s">
        <v>1136</v>
      </c>
      <c r="Y111" s="73" t="s">
        <v>1137</v>
      </c>
      <c r="Z111" s="73" t="s">
        <v>1138</v>
      </c>
    </row>
    <row r="112" spans="19:26" ht="15.75" thickBot="1">
      <c r="S112" s="72" t="s">
        <v>1139</v>
      </c>
      <c r="T112" s="72" t="s">
        <v>1140</v>
      </c>
      <c r="U112" s="72" t="s">
        <v>1141</v>
      </c>
      <c r="V112" s="72" t="s">
        <v>1139</v>
      </c>
      <c r="W112" s="72" t="s">
        <v>1140</v>
      </c>
      <c r="X112" s="72" t="s">
        <v>1141</v>
      </c>
      <c r="Y112" s="73" t="s">
        <v>1142</v>
      </c>
      <c r="Z112" s="73" t="s">
        <v>1143</v>
      </c>
    </row>
    <row r="113" spans="19:26" ht="15.75" thickBot="1">
      <c r="S113" s="72" t="s">
        <v>1144</v>
      </c>
      <c r="T113" s="72" t="s">
        <v>1145</v>
      </c>
      <c r="U113" s="72" t="s">
        <v>1146</v>
      </c>
      <c r="V113" s="72" t="s">
        <v>1144</v>
      </c>
      <c r="W113" s="72" t="s">
        <v>1145</v>
      </c>
      <c r="X113" s="72" t="s">
        <v>1146</v>
      </c>
      <c r="Y113" s="73" t="s">
        <v>1147</v>
      </c>
      <c r="Z113" s="73" t="s">
        <v>1148</v>
      </c>
    </row>
    <row r="114" spans="19:26" ht="15.75" thickBot="1">
      <c r="S114" s="72" t="s">
        <v>1149</v>
      </c>
      <c r="T114" s="72" t="s">
        <v>1150</v>
      </c>
      <c r="U114" s="72" t="s">
        <v>1151</v>
      </c>
      <c r="V114" s="72" t="s">
        <v>1149</v>
      </c>
      <c r="W114" s="72" t="s">
        <v>1150</v>
      </c>
      <c r="X114" s="72" t="s">
        <v>1151</v>
      </c>
      <c r="Y114" s="73" t="s">
        <v>1152</v>
      </c>
      <c r="Z114" s="73" t="s">
        <v>1153</v>
      </c>
    </row>
    <row r="115" spans="19:26" ht="15.75" thickBot="1">
      <c r="S115" s="72" t="s">
        <v>1154</v>
      </c>
      <c r="T115" s="72" t="s">
        <v>1155</v>
      </c>
      <c r="U115" s="72" t="s">
        <v>1156</v>
      </c>
      <c r="V115" s="72" t="s">
        <v>1154</v>
      </c>
      <c r="W115" s="72" t="s">
        <v>1155</v>
      </c>
      <c r="X115" s="72" t="s">
        <v>1156</v>
      </c>
      <c r="Y115" s="73" t="s">
        <v>1157</v>
      </c>
      <c r="Z115" s="73" t="s">
        <v>1158</v>
      </c>
    </row>
    <row r="116" spans="19:26" ht="15.75" thickBot="1">
      <c r="S116" s="72" t="s">
        <v>1159</v>
      </c>
      <c r="T116" s="72" t="s">
        <v>1160</v>
      </c>
      <c r="U116" s="72" t="s">
        <v>1161</v>
      </c>
      <c r="V116" s="72" t="s">
        <v>1159</v>
      </c>
      <c r="W116" s="72" t="s">
        <v>1160</v>
      </c>
      <c r="X116" s="72" t="s">
        <v>1161</v>
      </c>
      <c r="Y116" s="73" t="s">
        <v>1162</v>
      </c>
      <c r="Z116" s="73" t="s">
        <v>1163</v>
      </c>
    </row>
    <row r="117" spans="19:26" ht="15.75" thickBot="1">
      <c r="S117" s="72" t="s">
        <v>1164</v>
      </c>
      <c r="T117" s="72" t="s">
        <v>1165</v>
      </c>
      <c r="U117" s="72" t="s">
        <v>1166</v>
      </c>
      <c r="V117" s="72" t="s">
        <v>1164</v>
      </c>
      <c r="W117" s="72" t="s">
        <v>1165</v>
      </c>
      <c r="X117" s="72" t="s">
        <v>1166</v>
      </c>
      <c r="Y117" s="73" t="s">
        <v>1167</v>
      </c>
      <c r="Z117" s="73" t="s">
        <v>1168</v>
      </c>
    </row>
    <row r="118" spans="19:26" ht="15.75" thickBot="1">
      <c r="S118" s="72" t="s">
        <v>1169</v>
      </c>
      <c r="T118" s="72" t="s">
        <v>1170</v>
      </c>
      <c r="U118" s="72" t="s">
        <v>1171</v>
      </c>
      <c r="V118" s="72" t="s">
        <v>1169</v>
      </c>
      <c r="W118" s="72" t="s">
        <v>1170</v>
      </c>
      <c r="X118" s="72" t="s">
        <v>1171</v>
      </c>
      <c r="Y118" s="73" t="s">
        <v>1172</v>
      </c>
      <c r="Z118" s="73" t="s">
        <v>1173</v>
      </c>
    </row>
    <row r="119" spans="19:26" ht="15.75" thickBot="1">
      <c r="S119" s="72" t="s">
        <v>1174</v>
      </c>
      <c r="T119" s="72" t="s">
        <v>1175</v>
      </c>
      <c r="U119" s="72" t="s">
        <v>1176</v>
      </c>
      <c r="V119" s="72" t="s">
        <v>1174</v>
      </c>
      <c r="W119" s="72" t="s">
        <v>1175</v>
      </c>
      <c r="X119" s="72" t="s">
        <v>1176</v>
      </c>
      <c r="Y119" s="73" t="s">
        <v>1177</v>
      </c>
      <c r="Z119" s="73" t="s">
        <v>1178</v>
      </c>
    </row>
    <row r="120" spans="19:26" ht="15.75" thickBot="1">
      <c r="S120" s="72" t="s">
        <v>1179</v>
      </c>
      <c r="T120" s="72" t="s">
        <v>1180</v>
      </c>
      <c r="U120" s="72" t="s">
        <v>1181</v>
      </c>
      <c r="V120" s="72" t="s">
        <v>1179</v>
      </c>
      <c r="W120" s="72" t="s">
        <v>1180</v>
      </c>
      <c r="X120" s="72" t="s">
        <v>1181</v>
      </c>
      <c r="Y120" s="73" t="s">
        <v>1182</v>
      </c>
      <c r="Z120" s="73" t="s">
        <v>1183</v>
      </c>
    </row>
    <row r="121" spans="19:26" ht="15.75" thickBot="1">
      <c r="S121" s="72" t="s">
        <v>1184</v>
      </c>
      <c r="T121" s="72" t="s">
        <v>1185</v>
      </c>
      <c r="U121" s="72" t="s">
        <v>1186</v>
      </c>
      <c r="V121" s="72" t="s">
        <v>1184</v>
      </c>
      <c r="W121" s="72" t="s">
        <v>1185</v>
      </c>
      <c r="X121" s="72" t="s">
        <v>1186</v>
      </c>
      <c r="Y121" s="73" t="s">
        <v>1187</v>
      </c>
      <c r="Z121" s="73" t="s">
        <v>1188</v>
      </c>
    </row>
    <row r="122" spans="19:26" ht="15.75" thickBot="1">
      <c r="S122" s="72" t="s">
        <v>1189</v>
      </c>
      <c r="T122" s="72" t="s">
        <v>1190</v>
      </c>
      <c r="U122" s="72" t="s">
        <v>1191</v>
      </c>
      <c r="V122" s="72" t="s">
        <v>1189</v>
      </c>
      <c r="W122" s="72" t="s">
        <v>1190</v>
      </c>
      <c r="X122" s="72" t="s">
        <v>1191</v>
      </c>
      <c r="Y122" s="73" t="s">
        <v>1192</v>
      </c>
      <c r="Z122" s="73" t="s">
        <v>1193</v>
      </c>
    </row>
    <row r="123" spans="19:26" ht="15.75" thickBot="1">
      <c r="S123" s="72" t="s">
        <v>1194</v>
      </c>
      <c r="T123" s="72" t="s">
        <v>1195</v>
      </c>
      <c r="U123" s="72" t="s">
        <v>1196</v>
      </c>
      <c r="V123" s="72" t="s">
        <v>1194</v>
      </c>
      <c r="W123" s="72" t="s">
        <v>1195</v>
      </c>
      <c r="X123" s="72" t="s">
        <v>1196</v>
      </c>
      <c r="Y123" s="73" t="s">
        <v>1197</v>
      </c>
      <c r="Z123" s="73" t="s">
        <v>1198</v>
      </c>
    </row>
    <row r="124" spans="19:26" ht="15.75" thickBot="1">
      <c r="S124" s="72" t="s">
        <v>1199</v>
      </c>
      <c r="T124" s="72" t="s">
        <v>1200</v>
      </c>
      <c r="U124" s="72" t="s">
        <v>1201</v>
      </c>
      <c r="V124" s="72" t="s">
        <v>1199</v>
      </c>
      <c r="W124" s="72" t="s">
        <v>1200</v>
      </c>
      <c r="X124" s="72" t="s">
        <v>1201</v>
      </c>
      <c r="Y124" s="73" t="s">
        <v>1202</v>
      </c>
      <c r="Z124" s="73" t="s">
        <v>1203</v>
      </c>
    </row>
    <row r="125" spans="19:26" ht="15.75" thickBot="1">
      <c r="S125" s="72" t="s">
        <v>1204</v>
      </c>
      <c r="T125" s="72" t="s">
        <v>1205</v>
      </c>
      <c r="U125" s="72" t="s">
        <v>1206</v>
      </c>
      <c r="V125" s="72" t="s">
        <v>1204</v>
      </c>
      <c r="W125" s="72" t="s">
        <v>1205</v>
      </c>
      <c r="X125" s="72" t="s">
        <v>1206</v>
      </c>
      <c r="Y125" s="73" t="s">
        <v>1207</v>
      </c>
      <c r="Z125" s="73" t="s">
        <v>1208</v>
      </c>
    </row>
    <row r="126" spans="19:26" ht="23.25" thickBot="1">
      <c r="S126" s="72" t="s">
        <v>1209</v>
      </c>
      <c r="T126" s="72" t="s">
        <v>1210</v>
      </c>
      <c r="U126" s="72" t="s">
        <v>1211</v>
      </c>
      <c r="V126" s="72" t="s">
        <v>1209</v>
      </c>
      <c r="W126" s="72" t="s">
        <v>1210</v>
      </c>
      <c r="X126" s="72" t="s">
        <v>1211</v>
      </c>
      <c r="Y126" s="73" t="s">
        <v>1212</v>
      </c>
      <c r="Z126" s="73" t="s">
        <v>1213</v>
      </c>
    </row>
    <row r="127" spans="19:26" ht="23.25" thickBot="1">
      <c r="S127" s="72" t="s">
        <v>1214</v>
      </c>
      <c r="T127" s="72" t="s">
        <v>1215</v>
      </c>
      <c r="U127" s="72" t="s">
        <v>1216</v>
      </c>
      <c r="V127" s="72" t="s">
        <v>1214</v>
      </c>
      <c r="W127" s="72" t="s">
        <v>1215</v>
      </c>
      <c r="X127" s="72" t="s">
        <v>1216</v>
      </c>
      <c r="Y127" s="73" t="s">
        <v>1217</v>
      </c>
      <c r="Z127" s="73" t="s">
        <v>1218</v>
      </c>
    </row>
    <row r="128" spans="19:26" ht="15.75" thickBot="1">
      <c r="S128" s="72" t="s">
        <v>1219</v>
      </c>
      <c r="T128" s="72" t="s">
        <v>1220</v>
      </c>
      <c r="U128" s="72" t="s">
        <v>1221</v>
      </c>
      <c r="V128" s="72" t="s">
        <v>1219</v>
      </c>
      <c r="W128" s="72" t="s">
        <v>1220</v>
      </c>
      <c r="X128" s="72" t="s">
        <v>1221</v>
      </c>
      <c r="Y128" s="73" t="s">
        <v>1222</v>
      </c>
      <c r="Z128" s="73" t="s">
        <v>1223</v>
      </c>
    </row>
    <row r="129" spans="19:26" ht="15.75" thickBot="1">
      <c r="S129" s="72" t="s">
        <v>1224</v>
      </c>
      <c r="T129" s="72" t="s">
        <v>1225</v>
      </c>
      <c r="U129" s="72" t="s">
        <v>1226</v>
      </c>
      <c r="V129" s="72" t="s">
        <v>1224</v>
      </c>
      <c r="W129" s="72" t="s">
        <v>1225</v>
      </c>
      <c r="X129" s="72" t="s">
        <v>1226</v>
      </c>
      <c r="Y129" s="73" t="s">
        <v>1227</v>
      </c>
      <c r="Z129" s="73" t="s">
        <v>1228</v>
      </c>
    </row>
    <row r="130" spans="19:26" ht="23.25" thickBot="1">
      <c r="S130" s="72" t="s">
        <v>1229</v>
      </c>
      <c r="T130" s="72" t="s">
        <v>1230</v>
      </c>
      <c r="U130" s="72" t="s">
        <v>1231</v>
      </c>
      <c r="V130" s="72" t="s">
        <v>1229</v>
      </c>
      <c r="W130" s="72" t="s">
        <v>1230</v>
      </c>
      <c r="X130" s="72" t="s">
        <v>1231</v>
      </c>
      <c r="Y130" s="73" t="s">
        <v>1232</v>
      </c>
      <c r="Z130" s="73" t="s">
        <v>1233</v>
      </c>
    </row>
    <row r="131" spans="19:26" ht="15.75" thickBot="1">
      <c r="S131" s="72" t="s">
        <v>1234</v>
      </c>
      <c r="T131" s="72" t="s">
        <v>1235</v>
      </c>
      <c r="U131" s="72" t="s">
        <v>1236</v>
      </c>
      <c r="V131" s="72" t="s">
        <v>1234</v>
      </c>
      <c r="W131" s="72" t="s">
        <v>1235</v>
      </c>
      <c r="X131" s="72" t="s">
        <v>1236</v>
      </c>
      <c r="Y131" s="73" t="s">
        <v>1237</v>
      </c>
      <c r="Z131" s="73" t="s">
        <v>1238</v>
      </c>
    </row>
    <row r="132" spans="19:26" ht="15.75" thickBot="1">
      <c r="S132" s="72" t="s">
        <v>1239</v>
      </c>
      <c r="T132" s="72" t="s">
        <v>1240</v>
      </c>
      <c r="U132" s="72" t="s">
        <v>1241</v>
      </c>
      <c r="V132" s="72" t="s">
        <v>1239</v>
      </c>
      <c r="W132" s="72" t="s">
        <v>1240</v>
      </c>
      <c r="X132" s="72" t="s">
        <v>1241</v>
      </c>
      <c r="Y132" s="73" t="s">
        <v>1242</v>
      </c>
      <c r="Z132" s="73" t="s">
        <v>1243</v>
      </c>
    </row>
    <row r="133" spans="19:26" ht="15.75" thickBot="1">
      <c r="S133" s="72" t="s">
        <v>1244</v>
      </c>
      <c r="T133" s="72" t="s">
        <v>1245</v>
      </c>
      <c r="U133" s="72" t="s">
        <v>1246</v>
      </c>
      <c r="V133" s="72" t="s">
        <v>1244</v>
      </c>
      <c r="W133" s="72" t="s">
        <v>1245</v>
      </c>
      <c r="X133" s="72" t="s">
        <v>1246</v>
      </c>
      <c r="Y133" s="73" t="s">
        <v>1247</v>
      </c>
      <c r="Z133" s="73" t="s">
        <v>1248</v>
      </c>
    </row>
    <row r="134" spans="19:26" ht="15.75" thickBot="1">
      <c r="S134" s="72" t="s">
        <v>1249</v>
      </c>
      <c r="T134" s="72" t="s">
        <v>805</v>
      </c>
      <c r="U134" s="72" t="s">
        <v>1250</v>
      </c>
      <c r="V134" s="72" t="s">
        <v>1249</v>
      </c>
      <c r="W134" s="72" t="s">
        <v>805</v>
      </c>
      <c r="X134" s="72" t="s">
        <v>1250</v>
      </c>
      <c r="Y134" s="73" t="s">
        <v>1251</v>
      </c>
      <c r="Z134" s="73" t="s">
        <v>1252</v>
      </c>
    </row>
    <row r="135" spans="19:26" ht="15.75" thickBot="1">
      <c r="S135" s="72" t="s">
        <v>1253</v>
      </c>
      <c r="T135" s="72" t="s">
        <v>1254</v>
      </c>
      <c r="U135" s="72" t="s">
        <v>1255</v>
      </c>
      <c r="V135" s="72" t="s">
        <v>1253</v>
      </c>
      <c r="W135" s="72" t="s">
        <v>1254</v>
      </c>
      <c r="X135" s="72" t="s">
        <v>1255</v>
      </c>
      <c r="Y135" s="73" t="s">
        <v>1256</v>
      </c>
      <c r="Z135" s="73" t="s">
        <v>1257</v>
      </c>
    </row>
    <row r="136" spans="19:26" ht="23.25" thickBot="1">
      <c r="S136" s="72" t="s">
        <v>1258</v>
      </c>
      <c r="T136" s="72" t="s">
        <v>1259</v>
      </c>
      <c r="U136" s="72" t="s">
        <v>1260</v>
      </c>
      <c r="V136" s="72" t="s">
        <v>1258</v>
      </c>
      <c r="W136" s="72" t="s">
        <v>1259</v>
      </c>
      <c r="X136" s="72" t="s">
        <v>1260</v>
      </c>
      <c r="Y136" s="73" t="s">
        <v>1261</v>
      </c>
      <c r="Z136" s="73" t="s">
        <v>1262</v>
      </c>
    </row>
    <row r="137" spans="19:26" ht="15.75" thickBot="1">
      <c r="S137" s="72" t="s">
        <v>1263</v>
      </c>
      <c r="T137" s="72" t="s">
        <v>1264</v>
      </c>
      <c r="U137" s="72" t="s">
        <v>1265</v>
      </c>
      <c r="V137" s="72" t="s">
        <v>1263</v>
      </c>
      <c r="W137" s="72" t="s">
        <v>1264</v>
      </c>
      <c r="X137" s="72" t="s">
        <v>1265</v>
      </c>
      <c r="Y137" s="73" t="s">
        <v>1266</v>
      </c>
      <c r="Z137" s="73" t="s">
        <v>1267</v>
      </c>
    </row>
    <row r="138" spans="19:26" ht="23.25" thickBot="1">
      <c r="S138" s="72" t="s">
        <v>1268</v>
      </c>
      <c r="T138" s="72" t="s">
        <v>1269</v>
      </c>
      <c r="U138" s="72" t="s">
        <v>1270</v>
      </c>
      <c r="V138" s="72" t="s">
        <v>1268</v>
      </c>
      <c r="W138" s="72" t="s">
        <v>1269</v>
      </c>
      <c r="X138" s="72" t="s">
        <v>1270</v>
      </c>
      <c r="Y138" s="73" t="s">
        <v>1271</v>
      </c>
      <c r="Z138" s="73" t="s">
        <v>1272</v>
      </c>
    </row>
    <row r="139" spans="19:26" ht="15.75" thickBot="1">
      <c r="S139" s="72" t="s">
        <v>1273</v>
      </c>
      <c r="T139" s="72" t="s">
        <v>1274</v>
      </c>
      <c r="U139" s="72" t="s">
        <v>1275</v>
      </c>
      <c r="V139" s="72" t="s">
        <v>1273</v>
      </c>
      <c r="W139" s="72" t="s">
        <v>1274</v>
      </c>
      <c r="X139" s="72" t="s">
        <v>1275</v>
      </c>
      <c r="Y139" s="73" t="s">
        <v>1276</v>
      </c>
      <c r="Z139" s="73" t="s">
        <v>1277</v>
      </c>
    </row>
    <row r="140" spans="19:26" ht="23.25" thickBot="1">
      <c r="S140" s="72" t="s">
        <v>1278</v>
      </c>
      <c r="T140" s="72" t="s">
        <v>1279</v>
      </c>
      <c r="U140" s="72" t="s">
        <v>1280</v>
      </c>
      <c r="V140" s="72" t="s">
        <v>1278</v>
      </c>
      <c r="W140" s="72" t="s">
        <v>1279</v>
      </c>
      <c r="X140" s="72" t="s">
        <v>1280</v>
      </c>
      <c r="Y140" s="73" t="s">
        <v>1281</v>
      </c>
      <c r="Z140" s="73" t="s">
        <v>1282</v>
      </c>
    </row>
    <row r="141" spans="19:26" ht="15.75" thickBot="1">
      <c r="S141" s="72" t="s">
        <v>1283</v>
      </c>
      <c r="T141" s="72" t="s">
        <v>1284</v>
      </c>
      <c r="U141" s="72" t="s">
        <v>1285</v>
      </c>
      <c r="V141" s="72" t="s">
        <v>1283</v>
      </c>
      <c r="W141" s="72" t="s">
        <v>1284</v>
      </c>
      <c r="X141" s="72" t="s">
        <v>1285</v>
      </c>
      <c r="Y141" s="73" t="s">
        <v>1286</v>
      </c>
      <c r="Z141" s="73" t="s">
        <v>1287</v>
      </c>
    </row>
    <row r="142" spans="19:26" ht="15.75" thickBot="1">
      <c r="S142" s="72" t="s">
        <v>1288</v>
      </c>
      <c r="T142" s="72" t="s">
        <v>1289</v>
      </c>
      <c r="U142" s="72" t="s">
        <v>1290</v>
      </c>
      <c r="V142" s="72" t="s">
        <v>1288</v>
      </c>
      <c r="W142" s="72" t="s">
        <v>1289</v>
      </c>
      <c r="X142" s="72" t="s">
        <v>1290</v>
      </c>
      <c r="Y142" s="73" t="s">
        <v>1291</v>
      </c>
      <c r="Z142" s="73" t="s">
        <v>1292</v>
      </c>
    </row>
    <row r="143" spans="19:26" ht="15.75" thickBot="1">
      <c r="S143" s="72" t="s">
        <v>1293</v>
      </c>
      <c r="T143" s="72" t="s">
        <v>1294</v>
      </c>
      <c r="U143" s="72" t="s">
        <v>1295</v>
      </c>
      <c r="V143" s="72" t="s">
        <v>1293</v>
      </c>
      <c r="W143" s="72" t="s">
        <v>1294</v>
      </c>
      <c r="X143" s="72" t="s">
        <v>1295</v>
      </c>
      <c r="Y143" s="73" t="s">
        <v>1296</v>
      </c>
      <c r="Z143" s="73" t="s">
        <v>1297</v>
      </c>
    </row>
    <row r="144" spans="19:26" ht="15.75" thickBot="1">
      <c r="S144" s="72" t="s">
        <v>1298</v>
      </c>
      <c r="T144" s="72" t="s">
        <v>1299</v>
      </c>
      <c r="U144" s="72" t="s">
        <v>1300</v>
      </c>
      <c r="V144" s="72" t="s">
        <v>1298</v>
      </c>
      <c r="W144" s="72" t="s">
        <v>1299</v>
      </c>
      <c r="X144" s="72" t="s">
        <v>1300</v>
      </c>
      <c r="Y144" s="73" t="s">
        <v>1301</v>
      </c>
      <c r="Z144" s="73" t="s">
        <v>1302</v>
      </c>
    </row>
    <row r="145" spans="19:26" ht="15.75" thickBot="1">
      <c r="S145" s="72" t="s">
        <v>1303</v>
      </c>
      <c r="T145" s="72" t="s">
        <v>1304</v>
      </c>
      <c r="U145" s="72" t="s">
        <v>1305</v>
      </c>
      <c r="V145" s="72" t="s">
        <v>1303</v>
      </c>
      <c r="W145" s="72" t="s">
        <v>1304</v>
      </c>
      <c r="X145" s="72" t="s">
        <v>1305</v>
      </c>
      <c r="Y145" s="73" t="s">
        <v>1306</v>
      </c>
      <c r="Z145" s="73" t="s">
        <v>1307</v>
      </c>
    </row>
    <row r="146" spans="19:26" ht="23.25" thickBot="1">
      <c r="S146" s="72" t="s">
        <v>1308</v>
      </c>
      <c r="T146" s="72" t="s">
        <v>1309</v>
      </c>
      <c r="U146" s="72" t="s">
        <v>1310</v>
      </c>
      <c r="V146" s="72" t="s">
        <v>1308</v>
      </c>
      <c r="W146" s="72" t="s">
        <v>1309</v>
      </c>
      <c r="X146" s="72" t="s">
        <v>1310</v>
      </c>
      <c r="Y146" s="73" t="s">
        <v>1311</v>
      </c>
      <c r="Z146" s="73" t="s">
        <v>1312</v>
      </c>
    </row>
    <row r="147" spans="19:26" ht="15.75" thickBot="1">
      <c r="S147" s="72" t="s">
        <v>1313</v>
      </c>
      <c r="T147" s="72" t="s">
        <v>1314</v>
      </c>
      <c r="U147" s="72" t="s">
        <v>1315</v>
      </c>
      <c r="V147" s="72" t="s">
        <v>1313</v>
      </c>
      <c r="W147" s="72" t="s">
        <v>1314</v>
      </c>
      <c r="X147" s="72" t="s">
        <v>1315</v>
      </c>
      <c r="Y147" s="73" t="s">
        <v>1316</v>
      </c>
      <c r="Z147" s="73" t="s">
        <v>1317</v>
      </c>
    </row>
    <row r="148" spans="19:26" ht="15.75" thickBot="1">
      <c r="S148" s="72" t="s">
        <v>1318</v>
      </c>
      <c r="T148" s="72" t="s">
        <v>1319</v>
      </c>
      <c r="U148" s="72" t="s">
        <v>1320</v>
      </c>
      <c r="V148" s="72" t="s">
        <v>1318</v>
      </c>
      <c r="W148" s="72" t="s">
        <v>1319</v>
      </c>
      <c r="X148" s="72" t="s">
        <v>1320</v>
      </c>
      <c r="Y148" s="73" t="s">
        <v>1321</v>
      </c>
      <c r="Z148" s="73" t="s">
        <v>1322</v>
      </c>
    </row>
    <row r="149" spans="19:26" ht="15.75" thickBot="1">
      <c r="S149" s="72" t="s">
        <v>1323</v>
      </c>
      <c r="T149" s="72" t="s">
        <v>1324</v>
      </c>
      <c r="U149" s="72" t="s">
        <v>1325</v>
      </c>
      <c r="V149" s="72" t="s">
        <v>1323</v>
      </c>
      <c r="W149" s="72" t="s">
        <v>1324</v>
      </c>
      <c r="X149" s="72" t="s">
        <v>1325</v>
      </c>
      <c r="Y149" s="73" t="s">
        <v>1326</v>
      </c>
      <c r="Z149" s="73" t="s">
        <v>1327</v>
      </c>
    </row>
    <row r="150" spans="19:26" ht="15.75" thickBot="1">
      <c r="S150" s="72" t="s">
        <v>1328</v>
      </c>
      <c r="T150" s="72" t="s">
        <v>1329</v>
      </c>
      <c r="U150" s="72" t="s">
        <v>1330</v>
      </c>
      <c r="V150" s="72" t="s">
        <v>1328</v>
      </c>
      <c r="W150" s="72" t="s">
        <v>1329</v>
      </c>
      <c r="X150" s="72" t="s">
        <v>1330</v>
      </c>
      <c r="Y150" s="73" t="s">
        <v>1044</v>
      </c>
      <c r="Z150" s="73" t="s">
        <v>1331</v>
      </c>
    </row>
    <row r="151" spans="19:26" ht="15.75" thickBot="1">
      <c r="S151" s="72" t="s">
        <v>1332</v>
      </c>
      <c r="T151" s="72" t="s">
        <v>1333</v>
      </c>
      <c r="U151" s="72" t="s">
        <v>1334</v>
      </c>
      <c r="V151" s="72" t="s">
        <v>1332</v>
      </c>
      <c r="W151" s="72" t="s">
        <v>1333</v>
      </c>
      <c r="X151" s="72" t="s">
        <v>1334</v>
      </c>
      <c r="Y151" s="73" t="s">
        <v>1335</v>
      </c>
      <c r="Z151" s="73" t="s">
        <v>1336</v>
      </c>
    </row>
    <row r="152" spans="19:26" ht="15.75" thickBot="1">
      <c r="S152" s="72" t="s">
        <v>1337</v>
      </c>
      <c r="T152" s="72" t="s">
        <v>1338</v>
      </c>
      <c r="U152" s="72" t="s">
        <v>1339</v>
      </c>
      <c r="V152" s="72" t="s">
        <v>1337</v>
      </c>
      <c r="W152" s="72" t="s">
        <v>1338</v>
      </c>
      <c r="X152" s="72" t="s">
        <v>1339</v>
      </c>
      <c r="Y152" s="73" t="s">
        <v>1340</v>
      </c>
      <c r="Z152" s="73" t="s">
        <v>1341</v>
      </c>
    </row>
    <row r="153" spans="19:26" ht="15.75" thickBot="1">
      <c r="S153" s="72" t="s">
        <v>1342</v>
      </c>
      <c r="T153" s="72" t="s">
        <v>1343</v>
      </c>
      <c r="U153" s="72" t="s">
        <v>1344</v>
      </c>
      <c r="V153" s="72" t="s">
        <v>1342</v>
      </c>
      <c r="W153" s="72" t="s">
        <v>1343</v>
      </c>
      <c r="X153" s="72" t="s">
        <v>1344</v>
      </c>
      <c r="Y153" s="73" t="s">
        <v>1345</v>
      </c>
      <c r="Z153" s="73" t="s">
        <v>1346</v>
      </c>
    </row>
    <row r="154" spans="19:26" ht="15.75" thickBot="1">
      <c r="S154" s="72" t="s">
        <v>1347</v>
      </c>
      <c r="T154" s="72" t="s">
        <v>1348</v>
      </c>
      <c r="U154" s="72" t="s">
        <v>1349</v>
      </c>
      <c r="V154" s="72" t="s">
        <v>1347</v>
      </c>
      <c r="W154" s="72" t="s">
        <v>1348</v>
      </c>
      <c r="X154" s="72" t="s">
        <v>1349</v>
      </c>
      <c r="Y154" s="73" t="s">
        <v>1350</v>
      </c>
      <c r="Z154" s="73" t="s">
        <v>1351</v>
      </c>
    </row>
    <row r="155" spans="19:26" ht="15.75" thickBot="1">
      <c r="S155" s="72" t="s">
        <v>1352</v>
      </c>
      <c r="T155" s="72" t="s">
        <v>1353</v>
      </c>
      <c r="U155" s="72" t="s">
        <v>1354</v>
      </c>
      <c r="V155" s="72" t="s">
        <v>1352</v>
      </c>
      <c r="W155" s="72" t="s">
        <v>1353</v>
      </c>
      <c r="X155" s="72" t="s">
        <v>1354</v>
      </c>
      <c r="Y155" s="73" t="s">
        <v>1355</v>
      </c>
      <c r="Z155" s="73" t="s">
        <v>1356</v>
      </c>
    </row>
    <row r="156" spans="19:26" ht="23.25" thickBot="1">
      <c r="S156" s="72" t="s">
        <v>1357</v>
      </c>
      <c r="T156" s="72" t="s">
        <v>1358</v>
      </c>
      <c r="U156" s="72" t="s">
        <v>1359</v>
      </c>
      <c r="V156" s="72" t="s">
        <v>1357</v>
      </c>
      <c r="W156" s="72" t="s">
        <v>1358</v>
      </c>
      <c r="X156" s="72" t="s">
        <v>1359</v>
      </c>
      <c r="Y156" s="73" t="s">
        <v>1360</v>
      </c>
      <c r="Z156" s="73" t="s">
        <v>1361</v>
      </c>
    </row>
    <row r="157" spans="19:26" ht="15.75" thickBot="1">
      <c r="S157" s="72" t="s">
        <v>1362</v>
      </c>
      <c r="T157" s="72" t="s">
        <v>1363</v>
      </c>
      <c r="U157" s="72" t="s">
        <v>1364</v>
      </c>
      <c r="V157" s="72" t="s">
        <v>1362</v>
      </c>
      <c r="W157" s="72" t="s">
        <v>1363</v>
      </c>
      <c r="X157" s="72" t="s">
        <v>1364</v>
      </c>
      <c r="Y157" s="73" t="s">
        <v>1365</v>
      </c>
      <c r="Z157" s="73" t="s">
        <v>1366</v>
      </c>
    </row>
    <row r="158" spans="19:26" ht="15.75" thickBot="1">
      <c r="S158" s="72" t="s">
        <v>1367</v>
      </c>
      <c r="T158" s="72" t="s">
        <v>1368</v>
      </c>
      <c r="U158" s="72" t="s">
        <v>1369</v>
      </c>
      <c r="V158" s="72" t="s">
        <v>1367</v>
      </c>
      <c r="W158" s="72" t="s">
        <v>1368</v>
      </c>
      <c r="X158" s="72" t="s">
        <v>1369</v>
      </c>
      <c r="Y158" s="73" t="s">
        <v>1370</v>
      </c>
      <c r="Z158" s="73" t="s">
        <v>1371</v>
      </c>
    </row>
    <row r="159" spans="19:26" ht="23.25" thickBot="1">
      <c r="S159" s="72" t="s">
        <v>1372</v>
      </c>
      <c r="T159" s="72" t="s">
        <v>1373</v>
      </c>
      <c r="U159" s="72" t="s">
        <v>1374</v>
      </c>
      <c r="V159" s="72" t="s">
        <v>1372</v>
      </c>
      <c r="W159" s="72" t="s">
        <v>1373</v>
      </c>
      <c r="X159" s="72" t="s">
        <v>1374</v>
      </c>
      <c r="Y159" s="73" t="s">
        <v>1375</v>
      </c>
      <c r="Z159" s="73" t="s">
        <v>1376</v>
      </c>
    </row>
    <row r="160" spans="19:26" ht="15.75" thickBot="1">
      <c r="S160" s="72" t="s">
        <v>1377</v>
      </c>
      <c r="T160" s="72" t="s">
        <v>1378</v>
      </c>
      <c r="U160" s="72" t="s">
        <v>1379</v>
      </c>
      <c r="V160" s="72" t="s">
        <v>1377</v>
      </c>
      <c r="W160" s="72" t="s">
        <v>1378</v>
      </c>
      <c r="X160" s="72" t="s">
        <v>1379</v>
      </c>
      <c r="Y160" s="73" t="s">
        <v>1380</v>
      </c>
      <c r="Z160" s="73" t="s">
        <v>1381</v>
      </c>
    </row>
    <row r="161" spans="19:26" ht="15.75" thickBot="1">
      <c r="S161" s="72" t="s">
        <v>1382</v>
      </c>
      <c r="T161" s="72" t="s">
        <v>1383</v>
      </c>
      <c r="U161" s="72" t="s">
        <v>1384</v>
      </c>
      <c r="V161" s="72" t="s">
        <v>1382</v>
      </c>
      <c r="W161" s="72" t="s">
        <v>1383</v>
      </c>
      <c r="X161" s="72" t="s">
        <v>1384</v>
      </c>
      <c r="Y161" s="73" t="s">
        <v>1072</v>
      </c>
      <c r="Z161" s="73" t="s">
        <v>1385</v>
      </c>
    </row>
    <row r="162" spans="19:26" ht="15.75" thickBot="1">
      <c r="S162" s="72" t="s">
        <v>1386</v>
      </c>
      <c r="T162" s="72" t="s">
        <v>1387</v>
      </c>
      <c r="U162" s="72" t="s">
        <v>1388</v>
      </c>
      <c r="V162" s="72" t="s">
        <v>1386</v>
      </c>
      <c r="W162" s="72" t="s">
        <v>1387</v>
      </c>
      <c r="X162" s="72" t="s">
        <v>1388</v>
      </c>
      <c r="Y162" s="73" t="s">
        <v>1389</v>
      </c>
      <c r="Z162" s="73" t="s">
        <v>1390</v>
      </c>
    </row>
    <row r="163" spans="19:26" ht="15.75" thickBot="1">
      <c r="S163" s="72" t="s">
        <v>1391</v>
      </c>
      <c r="T163" s="72" t="s">
        <v>1392</v>
      </c>
      <c r="U163" s="72" t="s">
        <v>1393</v>
      </c>
      <c r="V163" s="72" t="s">
        <v>1391</v>
      </c>
      <c r="W163" s="72" t="s">
        <v>1392</v>
      </c>
      <c r="X163" s="72" t="s">
        <v>1393</v>
      </c>
      <c r="Y163" s="73" t="s">
        <v>1394</v>
      </c>
      <c r="Z163" s="73" t="s">
        <v>1395</v>
      </c>
    </row>
    <row r="164" spans="19:26" ht="23.25" thickBot="1">
      <c r="S164" s="72" t="s">
        <v>1396</v>
      </c>
      <c r="T164" s="72" t="s">
        <v>1397</v>
      </c>
      <c r="U164" s="72" t="s">
        <v>1398</v>
      </c>
      <c r="V164" s="72" t="s">
        <v>1396</v>
      </c>
      <c r="W164" s="72" t="s">
        <v>1397</v>
      </c>
      <c r="X164" s="72" t="s">
        <v>1398</v>
      </c>
      <c r="Y164" s="73" t="s">
        <v>1399</v>
      </c>
      <c r="Z164" s="73" t="s">
        <v>1400</v>
      </c>
    </row>
    <row r="165" spans="19:26" ht="23.25" thickBot="1">
      <c r="S165" s="72" t="s">
        <v>1401</v>
      </c>
      <c r="T165" s="72" t="s">
        <v>1402</v>
      </c>
      <c r="U165" s="72" t="s">
        <v>1403</v>
      </c>
      <c r="V165" s="72" t="s">
        <v>1401</v>
      </c>
      <c r="W165" s="72" t="s">
        <v>1402</v>
      </c>
      <c r="X165" s="72" t="s">
        <v>1403</v>
      </c>
      <c r="Y165" s="73" t="s">
        <v>1404</v>
      </c>
      <c r="Z165" s="73" t="s">
        <v>1405</v>
      </c>
    </row>
    <row r="166" spans="19:26" ht="23.25" thickBot="1">
      <c r="S166" s="72" t="s">
        <v>1406</v>
      </c>
      <c r="T166" s="72" t="s">
        <v>1407</v>
      </c>
      <c r="U166" s="72" t="s">
        <v>1408</v>
      </c>
      <c r="V166" s="72" t="s">
        <v>1406</v>
      </c>
      <c r="W166" s="72" t="s">
        <v>1407</v>
      </c>
      <c r="X166" s="72" t="s">
        <v>1408</v>
      </c>
      <c r="Y166" s="73" t="s">
        <v>1409</v>
      </c>
      <c r="Z166" s="73" t="s">
        <v>1410</v>
      </c>
    </row>
    <row r="167" spans="19:26" ht="15.75" thickBot="1">
      <c r="S167" s="72" t="s">
        <v>1411</v>
      </c>
      <c r="T167" s="72" t="s">
        <v>1412</v>
      </c>
      <c r="U167" s="72" t="s">
        <v>1413</v>
      </c>
      <c r="V167" s="72" t="s">
        <v>1411</v>
      </c>
      <c r="W167" s="72" t="s">
        <v>1412</v>
      </c>
      <c r="X167" s="72" t="s">
        <v>1413</v>
      </c>
      <c r="Y167" s="73" t="s">
        <v>1414</v>
      </c>
      <c r="Z167" s="73" t="s">
        <v>1415</v>
      </c>
    </row>
    <row r="168" spans="19:26" ht="15.75" thickBot="1">
      <c r="S168" s="72" t="s">
        <v>1416</v>
      </c>
      <c r="T168" s="72" t="s">
        <v>1417</v>
      </c>
      <c r="U168" s="72" t="s">
        <v>1418</v>
      </c>
      <c r="V168" s="72" t="s">
        <v>1416</v>
      </c>
      <c r="W168" s="72" t="s">
        <v>1417</v>
      </c>
      <c r="X168" s="72" t="s">
        <v>1418</v>
      </c>
      <c r="Y168" s="73" t="s">
        <v>1419</v>
      </c>
      <c r="Z168" s="73" t="s">
        <v>1420</v>
      </c>
    </row>
    <row r="169" spans="19:26" ht="15.75" thickBot="1">
      <c r="S169" s="72" t="s">
        <v>1421</v>
      </c>
      <c r="T169" s="72" t="s">
        <v>1422</v>
      </c>
      <c r="U169" s="72" t="s">
        <v>1423</v>
      </c>
      <c r="V169" s="72" t="s">
        <v>1421</v>
      </c>
      <c r="W169" s="72" t="s">
        <v>1422</v>
      </c>
      <c r="X169" s="72" t="s">
        <v>1423</v>
      </c>
      <c r="Y169" s="73" t="s">
        <v>1424</v>
      </c>
      <c r="Z169" s="73" t="s">
        <v>1425</v>
      </c>
    </row>
    <row r="170" spans="19:26" ht="15.75" thickBot="1">
      <c r="S170" s="72" t="s">
        <v>1426</v>
      </c>
      <c r="T170" s="72" t="s">
        <v>1427</v>
      </c>
      <c r="U170" s="72" t="s">
        <v>1428</v>
      </c>
      <c r="V170" s="72" t="s">
        <v>1426</v>
      </c>
      <c r="W170" s="72" t="s">
        <v>1427</v>
      </c>
      <c r="X170" s="72" t="s">
        <v>1428</v>
      </c>
      <c r="Y170" s="73" t="s">
        <v>1429</v>
      </c>
      <c r="Z170" s="73" t="s">
        <v>1430</v>
      </c>
    </row>
    <row r="171" spans="19:26" ht="23.25" thickBot="1">
      <c r="S171" s="72" t="s">
        <v>1431</v>
      </c>
      <c r="T171" s="72" t="s">
        <v>1432</v>
      </c>
      <c r="U171" s="72" t="s">
        <v>1433</v>
      </c>
      <c r="V171" s="72" t="s">
        <v>1431</v>
      </c>
      <c r="W171" s="72" t="s">
        <v>1432</v>
      </c>
      <c r="X171" s="72" t="s">
        <v>1433</v>
      </c>
      <c r="Y171" s="73" t="s">
        <v>1434</v>
      </c>
      <c r="Z171" s="73" t="s">
        <v>1435</v>
      </c>
    </row>
    <row r="172" spans="19:26" ht="23.25" thickBot="1">
      <c r="S172" s="72" t="s">
        <v>1436</v>
      </c>
      <c r="T172" s="72" t="s">
        <v>1437</v>
      </c>
      <c r="U172" s="72" t="s">
        <v>1438</v>
      </c>
      <c r="V172" s="72" t="s">
        <v>1436</v>
      </c>
      <c r="W172" s="72" t="s">
        <v>1437</v>
      </c>
      <c r="X172" s="72" t="s">
        <v>1438</v>
      </c>
      <c r="Y172" s="73" t="s">
        <v>1439</v>
      </c>
      <c r="Z172" s="73" t="s">
        <v>1440</v>
      </c>
    </row>
    <row r="173" spans="19:26" ht="15.75" thickBot="1">
      <c r="S173" s="72" t="s">
        <v>1441</v>
      </c>
      <c r="T173" s="72" t="s">
        <v>1442</v>
      </c>
      <c r="U173" s="72" t="s">
        <v>1443</v>
      </c>
      <c r="V173" s="72" t="s">
        <v>1441</v>
      </c>
      <c r="W173" s="72" t="s">
        <v>1442</v>
      </c>
      <c r="X173" s="72" t="s">
        <v>1443</v>
      </c>
      <c r="Y173" s="73" t="s">
        <v>1444</v>
      </c>
      <c r="Z173" s="73" t="s">
        <v>1445</v>
      </c>
    </row>
    <row r="174" spans="19:26" ht="15.75" thickBot="1">
      <c r="S174" s="72" t="s">
        <v>1446</v>
      </c>
      <c r="T174" s="72" t="s">
        <v>1447</v>
      </c>
      <c r="U174" s="72" t="s">
        <v>1448</v>
      </c>
      <c r="V174" s="72" t="s">
        <v>1446</v>
      </c>
      <c r="W174" s="72" t="s">
        <v>1447</v>
      </c>
      <c r="X174" s="72" t="s">
        <v>1448</v>
      </c>
      <c r="Y174" s="73" t="s">
        <v>1449</v>
      </c>
      <c r="Z174" s="73" t="s">
        <v>1450</v>
      </c>
    </row>
    <row r="175" spans="19:26" ht="15.75" thickBot="1">
      <c r="S175" s="72" t="s">
        <v>1451</v>
      </c>
      <c r="T175" s="72" t="s">
        <v>1452</v>
      </c>
      <c r="U175" s="72" t="s">
        <v>1453</v>
      </c>
      <c r="V175" s="72" t="s">
        <v>1451</v>
      </c>
      <c r="W175" s="72" t="s">
        <v>1452</v>
      </c>
      <c r="X175" s="72" t="s">
        <v>1453</v>
      </c>
      <c r="Y175" s="73" t="s">
        <v>1454</v>
      </c>
      <c r="Z175" s="73" t="s">
        <v>1455</v>
      </c>
    </row>
    <row r="176" spans="19:26" ht="15.75" thickBot="1">
      <c r="S176" s="72" t="s">
        <v>1456</v>
      </c>
      <c r="T176" s="72" t="s">
        <v>1457</v>
      </c>
      <c r="U176" s="72" t="s">
        <v>1458</v>
      </c>
      <c r="V176" s="72" t="s">
        <v>1456</v>
      </c>
      <c r="W176" s="72" t="s">
        <v>1457</v>
      </c>
      <c r="X176" s="72" t="s">
        <v>1458</v>
      </c>
      <c r="Y176" s="73" t="s">
        <v>1459</v>
      </c>
      <c r="Z176" s="73" t="s">
        <v>1460</v>
      </c>
    </row>
    <row r="177" spans="19:26" ht="23.25" thickBot="1">
      <c r="S177" s="72" t="s">
        <v>1461</v>
      </c>
      <c r="T177" s="72" t="s">
        <v>1462</v>
      </c>
      <c r="U177" s="72" t="s">
        <v>1463</v>
      </c>
      <c r="V177" s="72" t="s">
        <v>1461</v>
      </c>
      <c r="W177" s="72" t="s">
        <v>1462</v>
      </c>
      <c r="X177" s="72" t="s">
        <v>1463</v>
      </c>
      <c r="Y177" s="73" t="s">
        <v>1464</v>
      </c>
      <c r="Z177" s="73" t="s">
        <v>1465</v>
      </c>
    </row>
    <row r="178" spans="19:26" ht="15.75" thickBot="1">
      <c r="S178" s="72" t="s">
        <v>1466</v>
      </c>
      <c r="T178" s="72" t="s">
        <v>1467</v>
      </c>
      <c r="U178" s="72" t="s">
        <v>1468</v>
      </c>
      <c r="V178" s="72" t="s">
        <v>1466</v>
      </c>
      <c r="W178" s="72" t="s">
        <v>1467</v>
      </c>
      <c r="X178" s="72" t="s">
        <v>1468</v>
      </c>
      <c r="Y178" s="73" t="s">
        <v>1469</v>
      </c>
      <c r="Z178" s="73" t="s">
        <v>1470</v>
      </c>
    </row>
    <row r="179" spans="19:26" ht="23.25" thickBot="1">
      <c r="S179" s="72" t="s">
        <v>1471</v>
      </c>
      <c r="T179" s="72" t="s">
        <v>1472</v>
      </c>
      <c r="U179" s="72" t="s">
        <v>1473</v>
      </c>
      <c r="V179" s="72" t="s">
        <v>1471</v>
      </c>
      <c r="W179" s="72" t="s">
        <v>1472</v>
      </c>
      <c r="X179" s="72" t="s">
        <v>1473</v>
      </c>
      <c r="Y179" s="73" t="s">
        <v>1474</v>
      </c>
      <c r="Z179" s="73" t="s">
        <v>1475</v>
      </c>
    </row>
    <row r="180" spans="19:26" ht="15.75" thickBot="1">
      <c r="S180" s="72" t="s">
        <v>1476</v>
      </c>
      <c r="T180" s="72" t="s">
        <v>1477</v>
      </c>
      <c r="U180" s="72" t="s">
        <v>1478</v>
      </c>
      <c r="V180" s="72" t="s">
        <v>1476</v>
      </c>
      <c r="W180" s="72" t="s">
        <v>1477</v>
      </c>
      <c r="X180" s="72" t="s">
        <v>1478</v>
      </c>
      <c r="Y180" s="73" t="s">
        <v>1479</v>
      </c>
      <c r="Z180" s="73" t="s">
        <v>1480</v>
      </c>
    </row>
    <row r="181" spans="19:26" ht="15.75" thickBot="1">
      <c r="S181" s="72" t="s">
        <v>1481</v>
      </c>
      <c r="T181" s="72" t="s">
        <v>1482</v>
      </c>
      <c r="U181" s="72" t="s">
        <v>1483</v>
      </c>
      <c r="V181" s="72" t="s">
        <v>1481</v>
      </c>
      <c r="W181" s="72" t="s">
        <v>1482</v>
      </c>
      <c r="X181" s="72" t="s">
        <v>1483</v>
      </c>
      <c r="Y181" s="73" t="s">
        <v>1484</v>
      </c>
      <c r="Z181" s="73" t="s">
        <v>1485</v>
      </c>
    </row>
    <row r="182" spans="19:26" ht="15.75" thickBot="1">
      <c r="S182" s="72" t="s">
        <v>1486</v>
      </c>
      <c r="T182" s="72" t="s">
        <v>1487</v>
      </c>
      <c r="U182" s="72" t="s">
        <v>1488</v>
      </c>
      <c r="V182" s="72" t="s">
        <v>1486</v>
      </c>
      <c r="W182" s="72" t="s">
        <v>1487</v>
      </c>
      <c r="X182" s="72" t="s">
        <v>1488</v>
      </c>
      <c r="Y182" s="73" t="s">
        <v>1489</v>
      </c>
      <c r="Z182" s="73" t="s">
        <v>1490</v>
      </c>
    </row>
    <row r="183" spans="19:26" ht="15.75" thickBot="1">
      <c r="S183" s="72" t="s">
        <v>1491</v>
      </c>
      <c r="T183" s="72" t="s">
        <v>1492</v>
      </c>
      <c r="U183" s="72" t="s">
        <v>1493</v>
      </c>
      <c r="V183" s="72" t="s">
        <v>1491</v>
      </c>
      <c r="W183" s="72" t="s">
        <v>1492</v>
      </c>
      <c r="X183" s="72" t="s">
        <v>1493</v>
      </c>
      <c r="Y183" s="73" t="s">
        <v>1494</v>
      </c>
      <c r="Z183" s="73" t="s">
        <v>1495</v>
      </c>
    </row>
    <row r="184" spans="19:26" ht="15.75" thickBot="1">
      <c r="S184" s="72" t="s">
        <v>1496</v>
      </c>
      <c r="T184" s="72" t="s">
        <v>1497</v>
      </c>
      <c r="U184" s="72" t="s">
        <v>1498</v>
      </c>
      <c r="V184" s="72" t="s">
        <v>1496</v>
      </c>
      <c r="W184" s="72" t="s">
        <v>1497</v>
      </c>
      <c r="X184" s="72" t="s">
        <v>1498</v>
      </c>
      <c r="Y184" s="73" t="s">
        <v>1499</v>
      </c>
      <c r="Z184" s="73" t="s">
        <v>1500</v>
      </c>
    </row>
    <row r="185" spans="19:26" ht="15.75" thickBot="1">
      <c r="S185" s="72" t="s">
        <v>1501</v>
      </c>
      <c r="T185" s="72" t="s">
        <v>1502</v>
      </c>
      <c r="U185" s="72" t="s">
        <v>1503</v>
      </c>
      <c r="V185" s="72" t="s">
        <v>1501</v>
      </c>
      <c r="W185" s="72" t="s">
        <v>1502</v>
      </c>
      <c r="X185" s="72" t="s">
        <v>1503</v>
      </c>
      <c r="Y185" s="73" t="s">
        <v>1504</v>
      </c>
      <c r="Z185" s="73" t="s">
        <v>1505</v>
      </c>
    </row>
    <row r="186" spans="19:26" ht="15.75" thickBot="1">
      <c r="S186" s="72" t="s">
        <v>1506</v>
      </c>
      <c r="T186" s="72" t="s">
        <v>1507</v>
      </c>
      <c r="U186" s="72" t="s">
        <v>1508</v>
      </c>
      <c r="V186" s="72" t="s">
        <v>1506</v>
      </c>
      <c r="W186" s="72" t="s">
        <v>1507</v>
      </c>
      <c r="X186" s="72" t="s">
        <v>1508</v>
      </c>
      <c r="Y186" s="73" t="s">
        <v>1509</v>
      </c>
      <c r="Z186" s="73" t="s">
        <v>1510</v>
      </c>
    </row>
    <row r="187" spans="19:26" ht="15.75" thickBot="1">
      <c r="S187" s="72" t="s">
        <v>1511</v>
      </c>
      <c r="T187" s="72" t="s">
        <v>1512</v>
      </c>
      <c r="U187" s="72" t="s">
        <v>1513</v>
      </c>
      <c r="V187" s="72" t="s">
        <v>1511</v>
      </c>
      <c r="W187" s="72" t="s">
        <v>1512</v>
      </c>
      <c r="X187" s="72" t="s">
        <v>1513</v>
      </c>
      <c r="Y187" s="73" t="s">
        <v>1514</v>
      </c>
      <c r="Z187" s="73" t="s">
        <v>1515</v>
      </c>
    </row>
    <row r="188" spans="19:26" ht="23.25" thickBot="1">
      <c r="S188" s="72" t="s">
        <v>1516</v>
      </c>
      <c r="T188" s="72" t="s">
        <v>1517</v>
      </c>
      <c r="U188" s="72" t="s">
        <v>1518</v>
      </c>
      <c r="V188" s="72" t="s">
        <v>1516</v>
      </c>
      <c r="W188" s="72" t="s">
        <v>1517</v>
      </c>
      <c r="X188" s="72" t="s">
        <v>1518</v>
      </c>
      <c r="Y188" s="73" t="s">
        <v>1519</v>
      </c>
      <c r="Z188" s="73" t="s">
        <v>1520</v>
      </c>
    </row>
    <row r="189" spans="19:26" ht="15.75" thickBot="1">
      <c r="S189" s="72" t="s">
        <v>1521</v>
      </c>
      <c r="T189" s="72" t="s">
        <v>1522</v>
      </c>
      <c r="U189" s="72" t="s">
        <v>1523</v>
      </c>
      <c r="V189" s="72" t="s">
        <v>1521</v>
      </c>
      <c r="W189" s="72" t="s">
        <v>1522</v>
      </c>
      <c r="X189" s="72" t="s">
        <v>1523</v>
      </c>
      <c r="Y189" s="73" t="s">
        <v>1524</v>
      </c>
      <c r="Z189" s="73" t="s">
        <v>1525</v>
      </c>
    </row>
    <row r="190" spans="19:26" ht="23.25" thickBot="1">
      <c r="S190" s="72" t="s">
        <v>1526</v>
      </c>
      <c r="T190" s="72" t="s">
        <v>1527</v>
      </c>
      <c r="U190" s="72" t="s">
        <v>1528</v>
      </c>
      <c r="V190" s="72" t="s">
        <v>1526</v>
      </c>
      <c r="W190" s="72" t="s">
        <v>1527</v>
      </c>
      <c r="X190" s="72" t="s">
        <v>1528</v>
      </c>
      <c r="Y190" s="73" t="s">
        <v>1529</v>
      </c>
      <c r="Z190" s="73" t="s">
        <v>1530</v>
      </c>
    </row>
    <row r="191" spans="19:26" ht="15.75" thickBot="1">
      <c r="S191" s="72" t="s">
        <v>1531</v>
      </c>
      <c r="T191" s="72" t="s">
        <v>1532</v>
      </c>
      <c r="U191" s="72" t="s">
        <v>1533</v>
      </c>
      <c r="V191" s="72" t="s">
        <v>1531</v>
      </c>
      <c r="W191" s="72" t="s">
        <v>1532</v>
      </c>
      <c r="X191" s="72" t="s">
        <v>1533</v>
      </c>
      <c r="Y191" s="73" t="s">
        <v>1534</v>
      </c>
      <c r="Z191" s="73" t="s">
        <v>1535</v>
      </c>
    </row>
    <row r="192" spans="19:26" ht="15.75" thickBot="1">
      <c r="S192" s="72" t="s">
        <v>1536</v>
      </c>
      <c r="T192" s="72" t="s">
        <v>1537</v>
      </c>
      <c r="U192" s="72" t="s">
        <v>1538</v>
      </c>
      <c r="V192" s="72" t="s">
        <v>1536</v>
      </c>
      <c r="W192" s="72" t="s">
        <v>1537</v>
      </c>
      <c r="X192" s="72" t="s">
        <v>1538</v>
      </c>
      <c r="Y192" s="73" t="s">
        <v>1539</v>
      </c>
      <c r="Z192" s="73" t="s">
        <v>1540</v>
      </c>
    </row>
    <row r="193" spans="19:26" ht="23.25" thickBot="1">
      <c r="S193" s="72" t="s">
        <v>1541</v>
      </c>
      <c r="T193" s="72" t="s">
        <v>1542</v>
      </c>
      <c r="U193" s="72" t="s">
        <v>1543</v>
      </c>
      <c r="V193" s="72" t="s">
        <v>1541</v>
      </c>
      <c r="W193" s="72" t="s">
        <v>1542</v>
      </c>
      <c r="X193" s="72" t="s">
        <v>1543</v>
      </c>
      <c r="Y193" s="73" t="s">
        <v>1544</v>
      </c>
      <c r="Z193" s="73" t="s">
        <v>1545</v>
      </c>
    </row>
    <row r="194" spans="19:26" ht="45.75" thickBot="1">
      <c r="S194" s="72" t="s">
        <v>1546</v>
      </c>
      <c r="T194" s="72" t="s">
        <v>1547</v>
      </c>
      <c r="U194" s="72" t="s">
        <v>1548</v>
      </c>
      <c r="V194" s="72" t="s">
        <v>1546</v>
      </c>
      <c r="W194" s="72" t="s">
        <v>1547</v>
      </c>
      <c r="X194" s="72" t="s">
        <v>1548</v>
      </c>
      <c r="Y194" s="73" t="s">
        <v>1549</v>
      </c>
      <c r="Z194" s="73" t="s">
        <v>1550</v>
      </c>
    </row>
    <row r="195" spans="19:26" ht="23.25" thickBot="1">
      <c r="S195" s="72" t="s">
        <v>1551</v>
      </c>
      <c r="T195" s="72" t="s">
        <v>1552</v>
      </c>
      <c r="U195" s="72" t="s">
        <v>1553</v>
      </c>
      <c r="V195" s="72" t="s">
        <v>1551</v>
      </c>
      <c r="W195" s="72" t="s">
        <v>1552</v>
      </c>
      <c r="X195" s="72" t="s">
        <v>1553</v>
      </c>
      <c r="Y195" s="73" t="s">
        <v>1554</v>
      </c>
      <c r="Z195" s="73" t="s">
        <v>1555</v>
      </c>
    </row>
    <row r="196" spans="19:26" ht="15.75" thickBot="1">
      <c r="S196" s="72" t="s">
        <v>1556</v>
      </c>
      <c r="T196" s="72" t="s">
        <v>1557</v>
      </c>
      <c r="U196" s="72" t="s">
        <v>1558</v>
      </c>
      <c r="V196" s="72" t="s">
        <v>1556</v>
      </c>
      <c r="W196" s="72" t="s">
        <v>1557</v>
      </c>
      <c r="X196" s="72" t="s">
        <v>1558</v>
      </c>
      <c r="Y196" s="73" t="s">
        <v>1559</v>
      </c>
      <c r="Z196" s="73" t="s">
        <v>1560</v>
      </c>
    </row>
    <row r="197" spans="19:26" ht="45.75" thickBot="1">
      <c r="S197" s="72" t="s">
        <v>1561</v>
      </c>
      <c r="T197" s="72" t="s">
        <v>1562</v>
      </c>
      <c r="U197" s="72" t="s">
        <v>1563</v>
      </c>
      <c r="V197" s="72" t="s">
        <v>1561</v>
      </c>
      <c r="W197" s="72" t="s">
        <v>1562</v>
      </c>
      <c r="X197" s="72" t="s">
        <v>1563</v>
      </c>
      <c r="Y197" s="73" t="s">
        <v>1564</v>
      </c>
      <c r="Z197" s="73" t="s">
        <v>1565</v>
      </c>
    </row>
    <row r="198" spans="19:26" ht="34.5" thickBot="1">
      <c r="S198" s="72" t="s">
        <v>1566</v>
      </c>
      <c r="T198" s="72" t="s">
        <v>1567</v>
      </c>
      <c r="U198" s="72" t="s">
        <v>1568</v>
      </c>
      <c r="V198" s="72" t="s">
        <v>1566</v>
      </c>
      <c r="W198" s="72" t="s">
        <v>1567</v>
      </c>
      <c r="X198" s="72" t="s">
        <v>1568</v>
      </c>
      <c r="Y198" s="73" t="s">
        <v>1569</v>
      </c>
      <c r="Z198" s="73" t="s">
        <v>1570</v>
      </c>
    </row>
    <row r="199" spans="19:26" ht="45.75" thickBot="1">
      <c r="S199" s="72" t="s">
        <v>1571</v>
      </c>
      <c r="T199" s="72" t="s">
        <v>1572</v>
      </c>
      <c r="U199" s="72" t="s">
        <v>1573</v>
      </c>
      <c r="V199" s="72" t="s">
        <v>1571</v>
      </c>
      <c r="W199" s="72" t="s">
        <v>1572</v>
      </c>
      <c r="X199" s="72" t="s">
        <v>1573</v>
      </c>
      <c r="Y199" s="73" t="s">
        <v>1574</v>
      </c>
      <c r="Z199" s="73" t="s">
        <v>1575</v>
      </c>
    </row>
    <row r="200" spans="19:26" ht="15.75" thickBot="1">
      <c r="S200" s="72" t="s">
        <v>1576</v>
      </c>
      <c r="T200" s="72" t="s">
        <v>1577</v>
      </c>
      <c r="U200" s="72" t="s">
        <v>1578</v>
      </c>
      <c r="V200" s="72" t="s">
        <v>1576</v>
      </c>
      <c r="W200" s="72" t="s">
        <v>1577</v>
      </c>
      <c r="X200" s="72" t="s">
        <v>1578</v>
      </c>
      <c r="Y200" s="73" t="s">
        <v>1579</v>
      </c>
      <c r="Z200" s="73" t="s">
        <v>1580</v>
      </c>
    </row>
    <row r="201" spans="19:26" ht="15.75" thickBot="1">
      <c r="S201" s="72" t="s">
        <v>1581</v>
      </c>
      <c r="T201" s="72" t="s">
        <v>1582</v>
      </c>
      <c r="U201" s="72" t="s">
        <v>1583</v>
      </c>
      <c r="V201" s="72" t="s">
        <v>1581</v>
      </c>
      <c r="W201" s="72" t="s">
        <v>1582</v>
      </c>
      <c r="X201" s="72" t="s">
        <v>1583</v>
      </c>
      <c r="Y201" s="73" t="s">
        <v>1584</v>
      </c>
      <c r="Z201" s="73" t="s">
        <v>1585</v>
      </c>
    </row>
    <row r="202" spans="19:26" ht="34.5" thickBot="1">
      <c r="S202" s="72" t="s">
        <v>1586</v>
      </c>
      <c r="T202" s="72" t="s">
        <v>1587</v>
      </c>
      <c r="U202" s="72" t="s">
        <v>1588</v>
      </c>
      <c r="V202" s="72" t="s">
        <v>1586</v>
      </c>
      <c r="W202" s="72" t="s">
        <v>1587</v>
      </c>
      <c r="X202" s="72" t="s">
        <v>1588</v>
      </c>
      <c r="Y202" s="73" t="s">
        <v>1589</v>
      </c>
      <c r="Z202" s="73" t="s">
        <v>1590</v>
      </c>
    </row>
    <row r="203" spans="19:26" ht="23.25" thickBot="1">
      <c r="S203" s="72" t="s">
        <v>1591</v>
      </c>
      <c r="T203" s="72" t="s">
        <v>416</v>
      </c>
      <c r="U203" s="72" t="s">
        <v>1592</v>
      </c>
      <c r="V203" s="72" t="s">
        <v>1591</v>
      </c>
      <c r="W203" s="72" t="s">
        <v>416</v>
      </c>
      <c r="X203" s="72" t="s">
        <v>1592</v>
      </c>
      <c r="Y203" s="73" t="s">
        <v>1593</v>
      </c>
      <c r="Z203" s="73" t="s">
        <v>1594</v>
      </c>
    </row>
    <row r="204" spans="19:26" ht="15.75" thickBot="1">
      <c r="S204" s="72" t="s">
        <v>1595</v>
      </c>
      <c r="T204" s="72" t="s">
        <v>1596</v>
      </c>
      <c r="U204" s="72" t="s">
        <v>1597</v>
      </c>
      <c r="V204" s="72" t="s">
        <v>1595</v>
      </c>
      <c r="W204" s="72" t="s">
        <v>1596</v>
      </c>
      <c r="X204" s="72" t="s">
        <v>1597</v>
      </c>
      <c r="Y204" s="73" t="s">
        <v>1598</v>
      </c>
      <c r="Z204" s="73" t="s">
        <v>1599</v>
      </c>
    </row>
    <row r="205" spans="19:26" ht="15.75" thickBot="1">
      <c r="S205" s="72" t="s">
        <v>1600</v>
      </c>
      <c r="T205" s="72" t="s">
        <v>1601</v>
      </c>
      <c r="U205" s="72" t="s">
        <v>1602</v>
      </c>
      <c r="V205" s="72" t="s">
        <v>1600</v>
      </c>
      <c r="W205" s="72" t="s">
        <v>1601</v>
      </c>
      <c r="X205" s="72" t="s">
        <v>1602</v>
      </c>
      <c r="Y205" s="73" t="s">
        <v>1603</v>
      </c>
      <c r="Z205" s="73" t="s">
        <v>1604</v>
      </c>
    </row>
    <row r="206" spans="19:26" ht="15.75" thickBot="1">
      <c r="S206" s="72" t="s">
        <v>1605</v>
      </c>
      <c r="T206" s="72" t="s">
        <v>1606</v>
      </c>
      <c r="U206" s="72" t="s">
        <v>1607</v>
      </c>
      <c r="V206" s="72" t="s">
        <v>1605</v>
      </c>
      <c r="W206" s="72" t="s">
        <v>1606</v>
      </c>
      <c r="X206" s="72" t="s">
        <v>1607</v>
      </c>
      <c r="Y206" s="73" t="s">
        <v>1608</v>
      </c>
      <c r="Z206" s="73" t="s">
        <v>1609</v>
      </c>
    </row>
    <row r="207" spans="19:26" ht="23.25" thickBot="1">
      <c r="S207" s="72" t="s">
        <v>1610</v>
      </c>
      <c r="T207" s="72" t="s">
        <v>1611</v>
      </c>
      <c r="U207" s="72" t="s">
        <v>1612</v>
      </c>
      <c r="V207" s="72" t="s">
        <v>1610</v>
      </c>
      <c r="W207" s="72" t="s">
        <v>1611</v>
      </c>
      <c r="X207" s="72" t="s">
        <v>1612</v>
      </c>
      <c r="Y207" s="73" t="s">
        <v>1613</v>
      </c>
      <c r="Z207" s="73" t="s">
        <v>1614</v>
      </c>
    </row>
    <row r="208" spans="19:26" ht="15.75" thickBot="1">
      <c r="S208" s="72" t="s">
        <v>1615</v>
      </c>
      <c r="T208" s="72" t="s">
        <v>1616</v>
      </c>
      <c r="U208" s="72" t="s">
        <v>1617</v>
      </c>
      <c r="V208" s="72" t="s">
        <v>1615</v>
      </c>
      <c r="W208" s="72" t="s">
        <v>1616</v>
      </c>
      <c r="X208" s="72" t="s">
        <v>1617</v>
      </c>
      <c r="Y208" s="73" t="s">
        <v>1618</v>
      </c>
      <c r="Z208" s="73" t="s">
        <v>1619</v>
      </c>
    </row>
    <row r="209" spans="19:26" ht="34.5" thickBot="1">
      <c r="S209" s="72" t="s">
        <v>1620</v>
      </c>
      <c r="T209" s="72" t="s">
        <v>1621</v>
      </c>
      <c r="U209" s="72" t="s">
        <v>1622</v>
      </c>
      <c r="V209" s="72" t="s">
        <v>1620</v>
      </c>
      <c r="W209" s="72" t="s">
        <v>1621</v>
      </c>
      <c r="X209" s="72" t="s">
        <v>1622</v>
      </c>
      <c r="Y209" s="73" t="s">
        <v>1623</v>
      </c>
      <c r="Z209" s="73" t="s">
        <v>1624</v>
      </c>
    </row>
    <row r="210" spans="19:26" ht="15.75" thickBot="1">
      <c r="S210" s="72" t="s">
        <v>1625</v>
      </c>
      <c r="T210" s="72" t="s">
        <v>1626</v>
      </c>
      <c r="U210" s="72" t="s">
        <v>1627</v>
      </c>
      <c r="V210" s="72" t="s">
        <v>1625</v>
      </c>
      <c r="W210" s="72" t="s">
        <v>1626</v>
      </c>
      <c r="X210" s="72" t="s">
        <v>1627</v>
      </c>
      <c r="Y210" s="73" t="s">
        <v>1628</v>
      </c>
      <c r="Z210" s="73" t="s">
        <v>1629</v>
      </c>
    </row>
    <row r="211" spans="19:26" ht="15.75" thickBot="1">
      <c r="S211" s="72" t="s">
        <v>1630</v>
      </c>
      <c r="T211" s="72" t="s">
        <v>1631</v>
      </c>
      <c r="U211" s="72" t="s">
        <v>1632</v>
      </c>
      <c r="V211" s="72" t="s">
        <v>1630</v>
      </c>
      <c r="W211" s="72" t="s">
        <v>1631</v>
      </c>
      <c r="X211" s="72" t="s">
        <v>1632</v>
      </c>
      <c r="Y211" s="73" t="s">
        <v>1633</v>
      </c>
      <c r="Z211" s="73" t="s">
        <v>1634</v>
      </c>
    </row>
    <row r="212" spans="19:26" ht="23.25" thickBot="1">
      <c r="S212" s="72" t="s">
        <v>1635</v>
      </c>
      <c r="T212" s="72" t="s">
        <v>1636</v>
      </c>
      <c r="U212" s="72" t="s">
        <v>1637</v>
      </c>
      <c r="V212" s="72" t="s">
        <v>1635</v>
      </c>
      <c r="W212" s="72" t="s">
        <v>1636</v>
      </c>
      <c r="X212" s="72" t="s">
        <v>1637</v>
      </c>
      <c r="Y212" s="73" t="s">
        <v>1638</v>
      </c>
      <c r="Z212" s="73" t="s">
        <v>1639</v>
      </c>
    </row>
    <row r="213" spans="19:26" ht="15.75" thickBot="1">
      <c r="S213" s="72" t="s">
        <v>1640</v>
      </c>
      <c r="T213" s="72" t="s">
        <v>1641</v>
      </c>
      <c r="U213" s="72" t="s">
        <v>1642</v>
      </c>
      <c r="V213" s="72" t="s">
        <v>1640</v>
      </c>
      <c r="W213" s="72" t="s">
        <v>1641</v>
      </c>
      <c r="X213" s="72" t="s">
        <v>1642</v>
      </c>
      <c r="Y213" s="73" t="s">
        <v>1643</v>
      </c>
      <c r="Z213" s="73" t="s">
        <v>1644</v>
      </c>
    </row>
    <row r="214" spans="19:26" ht="15.75" thickBot="1">
      <c r="S214" s="72" t="s">
        <v>1645</v>
      </c>
      <c r="T214" s="72" t="s">
        <v>1646</v>
      </c>
      <c r="U214" s="72" t="s">
        <v>1647</v>
      </c>
      <c r="V214" s="72" t="s">
        <v>1645</v>
      </c>
      <c r="W214" s="72" t="s">
        <v>1646</v>
      </c>
      <c r="X214" s="72" t="s">
        <v>1647</v>
      </c>
      <c r="Y214" s="73" t="s">
        <v>1648</v>
      </c>
      <c r="Z214" s="73" t="s">
        <v>1649</v>
      </c>
    </row>
    <row r="215" spans="19:26" ht="57" thickBot="1">
      <c r="S215" s="72" t="s">
        <v>1650</v>
      </c>
      <c r="T215" s="72" t="s">
        <v>1651</v>
      </c>
      <c r="U215" s="72" t="s">
        <v>1652</v>
      </c>
      <c r="V215" s="72" t="s">
        <v>1650</v>
      </c>
      <c r="W215" s="72" t="s">
        <v>1651</v>
      </c>
      <c r="X215" s="72" t="s">
        <v>1652</v>
      </c>
      <c r="Y215" s="73" t="s">
        <v>1653</v>
      </c>
      <c r="Z215" s="73" t="s">
        <v>1654</v>
      </c>
    </row>
    <row r="216" spans="19:26" ht="23.25" thickBot="1">
      <c r="S216" s="72" t="s">
        <v>1655</v>
      </c>
      <c r="T216" s="72" t="s">
        <v>1656</v>
      </c>
      <c r="U216" s="72" t="s">
        <v>1657</v>
      </c>
      <c r="V216" s="72" t="s">
        <v>1655</v>
      </c>
      <c r="W216" s="72" t="s">
        <v>1656</v>
      </c>
      <c r="X216" s="72" t="s">
        <v>1657</v>
      </c>
      <c r="Y216" s="73" t="s">
        <v>1658</v>
      </c>
      <c r="Z216" s="73" t="s">
        <v>1659</v>
      </c>
    </row>
    <row r="217" spans="19:26" ht="15.75" thickBot="1">
      <c r="S217" s="72" t="s">
        <v>1660</v>
      </c>
      <c r="T217" s="72" t="s">
        <v>1661</v>
      </c>
      <c r="U217" s="72" t="s">
        <v>1662</v>
      </c>
      <c r="V217" s="72" t="s">
        <v>1660</v>
      </c>
      <c r="W217" s="72" t="s">
        <v>1661</v>
      </c>
      <c r="X217" s="72" t="s">
        <v>1662</v>
      </c>
      <c r="Y217" s="73" t="s">
        <v>1663</v>
      </c>
      <c r="Z217" s="73" t="s">
        <v>1664</v>
      </c>
    </row>
    <row r="218" spans="19:26" ht="15.75" thickBot="1">
      <c r="S218" s="72" t="s">
        <v>1665</v>
      </c>
      <c r="T218" s="72" t="s">
        <v>1666</v>
      </c>
      <c r="U218" s="72" t="s">
        <v>1667</v>
      </c>
      <c r="V218" s="72" t="s">
        <v>1665</v>
      </c>
      <c r="W218" s="72" t="s">
        <v>1666</v>
      </c>
      <c r="X218" s="72" t="s">
        <v>1667</v>
      </c>
      <c r="Y218" s="73" t="s">
        <v>1558</v>
      </c>
      <c r="Z218" s="73" t="s">
        <v>1668</v>
      </c>
    </row>
    <row r="219" spans="19:26" ht="15.75" thickBot="1">
      <c r="S219" s="72" t="s">
        <v>1669</v>
      </c>
      <c r="T219" s="72" t="s">
        <v>1670</v>
      </c>
      <c r="U219" s="72" t="s">
        <v>1671</v>
      </c>
      <c r="V219" s="72" t="s">
        <v>1669</v>
      </c>
      <c r="W219" s="72" t="s">
        <v>1670</v>
      </c>
      <c r="X219" s="72" t="s">
        <v>1671</v>
      </c>
      <c r="Y219" s="73" t="s">
        <v>1672</v>
      </c>
      <c r="Z219" s="73" t="s">
        <v>1673</v>
      </c>
    </row>
    <row r="220" spans="19:26" ht="15.75" thickBot="1">
      <c r="S220" s="72" t="s">
        <v>1674</v>
      </c>
      <c r="T220" s="72" t="s">
        <v>1675</v>
      </c>
      <c r="U220" s="72" t="s">
        <v>1676</v>
      </c>
      <c r="V220" s="72" t="s">
        <v>1674</v>
      </c>
      <c r="W220" s="72" t="s">
        <v>1675</v>
      </c>
      <c r="X220" s="72" t="s">
        <v>1676</v>
      </c>
      <c r="Y220" s="73" t="s">
        <v>1677</v>
      </c>
      <c r="Z220" s="73" t="s">
        <v>1678</v>
      </c>
    </row>
    <row r="221" spans="19:26" ht="34.5" thickBot="1">
      <c r="S221" s="72" t="s">
        <v>1679</v>
      </c>
      <c r="T221" s="72" t="s">
        <v>1680</v>
      </c>
      <c r="U221" s="72" t="s">
        <v>1681</v>
      </c>
      <c r="V221" s="72" t="s">
        <v>1679</v>
      </c>
      <c r="W221" s="72" t="s">
        <v>1680</v>
      </c>
      <c r="X221" s="72" t="s">
        <v>1681</v>
      </c>
      <c r="Y221" s="73" t="s">
        <v>1682</v>
      </c>
      <c r="Z221" s="73" t="s">
        <v>1683</v>
      </c>
    </row>
    <row r="222" spans="19:26" ht="15.75" thickBot="1">
      <c r="S222" s="72" t="s">
        <v>1684</v>
      </c>
      <c r="T222" s="72" t="s">
        <v>1685</v>
      </c>
      <c r="U222" s="72" t="s">
        <v>1686</v>
      </c>
      <c r="V222" s="72" t="s">
        <v>1684</v>
      </c>
      <c r="W222" s="72" t="s">
        <v>1685</v>
      </c>
      <c r="X222" s="72" t="s">
        <v>1686</v>
      </c>
      <c r="Y222" s="73" t="s">
        <v>1687</v>
      </c>
      <c r="Z222" s="73" t="s">
        <v>1688</v>
      </c>
    </row>
    <row r="223" spans="19:26" ht="15.75" thickBot="1">
      <c r="S223" s="72" t="s">
        <v>1689</v>
      </c>
      <c r="T223" s="72" t="s">
        <v>1690</v>
      </c>
      <c r="U223" s="72" t="s">
        <v>1691</v>
      </c>
      <c r="V223" s="72" t="s">
        <v>1689</v>
      </c>
      <c r="W223" s="72" t="s">
        <v>1690</v>
      </c>
      <c r="X223" s="72" t="s">
        <v>1691</v>
      </c>
      <c r="Y223" s="73" t="s">
        <v>1692</v>
      </c>
      <c r="Z223" s="73" t="s">
        <v>1693</v>
      </c>
    </row>
    <row r="224" spans="19:26" ht="23.25" thickBot="1">
      <c r="S224" s="72" t="s">
        <v>1694</v>
      </c>
      <c r="T224" s="72" t="s">
        <v>1695</v>
      </c>
      <c r="U224" s="72" t="s">
        <v>1696</v>
      </c>
      <c r="V224" s="72" t="s">
        <v>1694</v>
      </c>
      <c r="W224" s="72" t="s">
        <v>1695</v>
      </c>
      <c r="X224" s="72" t="s">
        <v>1696</v>
      </c>
      <c r="Y224" s="73" t="s">
        <v>1697</v>
      </c>
      <c r="Z224" s="73" t="s">
        <v>1698</v>
      </c>
    </row>
    <row r="225" spans="19:26" ht="34.5" thickBot="1">
      <c r="S225" s="72" t="s">
        <v>1699</v>
      </c>
      <c r="T225" s="72" t="s">
        <v>1700</v>
      </c>
      <c r="U225" s="72" t="s">
        <v>1701</v>
      </c>
      <c r="V225" s="72" t="s">
        <v>1699</v>
      </c>
      <c r="W225" s="72" t="s">
        <v>1700</v>
      </c>
      <c r="X225" s="72" t="s">
        <v>1701</v>
      </c>
      <c r="Y225" s="73" t="s">
        <v>1702</v>
      </c>
      <c r="Z225" s="73" t="s">
        <v>1703</v>
      </c>
    </row>
    <row r="226" spans="19:26" ht="15.75" thickBot="1">
      <c r="S226" s="72" t="s">
        <v>1704</v>
      </c>
      <c r="T226" s="72" t="s">
        <v>1705</v>
      </c>
      <c r="U226" s="72" t="s">
        <v>1706</v>
      </c>
      <c r="V226" s="72" t="s">
        <v>1704</v>
      </c>
      <c r="W226" s="72" t="s">
        <v>1705</v>
      </c>
      <c r="X226" s="72" t="s">
        <v>1706</v>
      </c>
      <c r="Y226" s="73" t="s">
        <v>1707</v>
      </c>
      <c r="Z226" s="73" t="s">
        <v>1708</v>
      </c>
    </row>
    <row r="227" spans="19:26" ht="15.75" thickBot="1">
      <c r="S227" s="72" t="s">
        <v>1709</v>
      </c>
      <c r="T227" s="72" t="s">
        <v>1710</v>
      </c>
      <c r="U227" s="72" t="s">
        <v>1711</v>
      </c>
      <c r="V227" s="72" t="s">
        <v>1709</v>
      </c>
      <c r="W227" s="72" t="s">
        <v>1710</v>
      </c>
      <c r="X227" s="72" t="s">
        <v>1711</v>
      </c>
      <c r="Y227" s="73" t="s">
        <v>1712</v>
      </c>
      <c r="Z227" s="73" t="s">
        <v>1713</v>
      </c>
    </row>
    <row r="228" spans="19:26" ht="15.75" thickBot="1">
      <c r="S228" s="72" t="s">
        <v>1714</v>
      </c>
      <c r="T228" s="72" t="s">
        <v>1715</v>
      </c>
      <c r="U228" s="72" t="s">
        <v>1716</v>
      </c>
      <c r="V228" s="72" t="s">
        <v>1714</v>
      </c>
      <c r="W228" s="72" t="s">
        <v>1715</v>
      </c>
      <c r="X228" s="72" t="s">
        <v>1716</v>
      </c>
      <c r="Y228" s="73" t="s">
        <v>1717</v>
      </c>
      <c r="Z228" s="73" t="s">
        <v>1718</v>
      </c>
    </row>
    <row r="229" spans="19:26" ht="15.75" thickBot="1">
      <c r="S229" s="72" t="s">
        <v>1719</v>
      </c>
      <c r="T229" s="72" t="s">
        <v>1720</v>
      </c>
      <c r="U229" s="72" t="s">
        <v>1721</v>
      </c>
      <c r="V229" s="72" t="s">
        <v>1719</v>
      </c>
      <c r="W229" s="72" t="s">
        <v>1720</v>
      </c>
      <c r="X229" s="72" t="s">
        <v>1721</v>
      </c>
      <c r="Y229" s="73" t="s">
        <v>1722</v>
      </c>
      <c r="Z229" s="73" t="s">
        <v>1723</v>
      </c>
    </row>
    <row r="230" spans="19:26" ht="15.75" thickBot="1">
      <c r="S230" s="72" t="s">
        <v>1724</v>
      </c>
      <c r="T230" s="72" t="s">
        <v>1725</v>
      </c>
      <c r="U230" s="72" t="s">
        <v>1726</v>
      </c>
      <c r="V230" s="72" t="s">
        <v>1724</v>
      </c>
      <c r="W230" s="72" t="s">
        <v>1725</v>
      </c>
      <c r="X230" s="72" t="s">
        <v>1726</v>
      </c>
      <c r="Y230" s="73" t="s">
        <v>1727</v>
      </c>
      <c r="Z230" s="73" t="s">
        <v>1728</v>
      </c>
    </row>
    <row r="231" spans="19:26" ht="15.75" thickBot="1">
      <c r="S231" s="72" t="s">
        <v>1729</v>
      </c>
      <c r="T231" s="72" t="s">
        <v>1730</v>
      </c>
      <c r="U231" s="72" t="s">
        <v>1731</v>
      </c>
      <c r="V231" s="72" t="s">
        <v>1729</v>
      </c>
      <c r="W231" s="72" t="s">
        <v>1730</v>
      </c>
      <c r="X231" s="72" t="s">
        <v>1731</v>
      </c>
      <c r="Y231" s="73" t="s">
        <v>1732</v>
      </c>
      <c r="Z231" s="73" t="s">
        <v>1733</v>
      </c>
    </row>
    <row r="232" spans="19:26" ht="15.75" thickBot="1">
      <c r="S232" s="72" t="s">
        <v>1734</v>
      </c>
      <c r="T232" s="72" t="s">
        <v>1735</v>
      </c>
      <c r="U232" s="72" t="s">
        <v>1736</v>
      </c>
      <c r="V232" s="72" t="s">
        <v>1734</v>
      </c>
      <c r="W232" s="72" t="s">
        <v>1735</v>
      </c>
      <c r="X232" s="72" t="s">
        <v>1736</v>
      </c>
      <c r="Y232" s="73" t="s">
        <v>1737</v>
      </c>
      <c r="Z232" s="73" t="s">
        <v>1738</v>
      </c>
    </row>
    <row r="233" spans="19:26" ht="23.25" thickBot="1">
      <c r="S233" s="72" t="s">
        <v>1739</v>
      </c>
      <c r="T233" s="72" t="s">
        <v>1740</v>
      </c>
      <c r="U233" s="72" t="s">
        <v>1741</v>
      </c>
      <c r="V233" s="72" t="s">
        <v>1739</v>
      </c>
      <c r="W233" s="72" t="s">
        <v>1740</v>
      </c>
      <c r="X233" s="72" t="s">
        <v>1741</v>
      </c>
      <c r="Y233" s="73" t="s">
        <v>1742</v>
      </c>
      <c r="Z233" s="73" t="s">
        <v>1743</v>
      </c>
    </row>
    <row r="234" spans="19:26" ht="15.75" thickBot="1">
      <c r="S234" s="72" t="s">
        <v>1744</v>
      </c>
      <c r="T234" s="72" t="s">
        <v>1745</v>
      </c>
      <c r="U234" s="72" t="s">
        <v>1746</v>
      </c>
      <c r="V234" s="72" t="s">
        <v>1744</v>
      </c>
      <c r="W234" s="72" t="s">
        <v>1745</v>
      </c>
      <c r="X234" s="72" t="s">
        <v>1746</v>
      </c>
      <c r="Y234" s="73" t="s">
        <v>1747</v>
      </c>
      <c r="Z234" s="73" t="s">
        <v>1748</v>
      </c>
    </row>
    <row r="235" spans="19:26" ht="15.75" thickBot="1">
      <c r="S235" s="72" t="s">
        <v>1749</v>
      </c>
      <c r="T235" s="72" t="s">
        <v>1750</v>
      </c>
      <c r="U235" s="72" t="s">
        <v>1751</v>
      </c>
      <c r="V235" s="72" t="s">
        <v>1749</v>
      </c>
      <c r="W235" s="72" t="s">
        <v>1750</v>
      </c>
      <c r="X235" s="72" t="s">
        <v>1751</v>
      </c>
      <c r="Y235" s="73" t="s">
        <v>1752</v>
      </c>
      <c r="Z235" s="73" t="s">
        <v>1753</v>
      </c>
    </row>
    <row r="236" spans="19:26" ht="23.25" thickBot="1">
      <c r="S236" s="72" t="s">
        <v>1754</v>
      </c>
      <c r="T236" s="72" t="s">
        <v>1755</v>
      </c>
      <c r="U236" s="72" t="s">
        <v>1756</v>
      </c>
      <c r="V236" s="72" t="s">
        <v>1754</v>
      </c>
      <c r="W236" s="72" t="s">
        <v>1755</v>
      </c>
      <c r="X236" s="72" t="s">
        <v>1756</v>
      </c>
      <c r="Y236" s="73" t="s">
        <v>1757</v>
      </c>
      <c r="Z236" s="73" t="s">
        <v>1758</v>
      </c>
    </row>
    <row r="237" spans="19:26" ht="23.25" thickBot="1">
      <c r="S237" s="72" t="s">
        <v>1759</v>
      </c>
      <c r="T237" s="72" t="s">
        <v>1760</v>
      </c>
      <c r="U237" s="72" t="s">
        <v>1761</v>
      </c>
      <c r="V237" s="72" t="s">
        <v>1759</v>
      </c>
      <c r="W237" s="72" t="s">
        <v>1760</v>
      </c>
      <c r="X237" s="72" t="s">
        <v>1761</v>
      </c>
      <c r="Y237" s="73" t="s">
        <v>1762</v>
      </c>
      <c r="Z237" s="73" t="s">
        <v>1763</v>
      </c>
    </row>
    <row r="238" spans="19:26" ht="15.75" thickBot="1">
      <c r="S238" s="72" t="s">
        <v>1764</v>
      </c>
      <c r="T238" s="72" t="s">
        <v>1765</v>
      </c>
      <c r="U238" s="72" t="s">
        <v>1766</v>
      </c>
      <c r="V238" s="72" t="s">
        <v>1764</v>
      </c>
      <c r="W238" s="72" t="s">
        <v>1765</v>
      </c>
      <c r="X238" s="72" t="s">
        <v>1766</v>
      </c>
      <c r="Y238" s="73" t="s">
        <v>1767</v>
      </c>
      <c r="Z238" s="73" t="s">
        <v>1768</v>
      </c>
    </row>
    <row r="239" spans="19:26" ht="15.75" thickBot="1">
      <c r="S239" s="72" t="s">
        <v>1769</v>
      </c>
      <c r="T239" s="72" t="s">
        <v>1770</v>
      </c>
      <c r="U239" s="72" t="s">
        <v>1771</v>
      </c>
      <c r="V239" s="72" t="s">
        <v>1769</v>
      </c>
      <c r="W239" s="72" t="s">
        <v>1770</v>
      </c>
      <c r="X239" s="72" t="s">
        <v>1771</v>
      </c>
      <c r="Y239" s="73" t="s">
        <v>1772</v>
      </c>
      <c r="Z239" s="73" t="s">
        <v>1773</v>
      </c>
    </row>
    <row r="240" spans="19:26" ht="15.75" thickBot="1">
      <c r="S240" s="72" t="s">
        <v>1774</v>
      </c>
      <c r="T240" s="72" t="s">
        <v>1775</v>
      </c>
      <c r="U240" s="72" t="s">
        <v>1776</v>
      </c>
      <c r="V240" s="72" t="s">
        <v>1774</v>
      </c>
      <c r="W240" s="72" t="s">
        <v>1775</v>
      </c>
      <c r="X240" s="72" t="s">
        <v>1776</v>
      </c>
      <c r="Y240" s="73" t="s">
        <v>1777</v>
      </c>
      <c r="Z240" s="73" t="s">
        <v>1778</v>
      </c>
    </row>
    <row r="241" spans="19:26" ht="23.25" thickBot="1">
      <c r="S241" s="72" t="s">
        <v>1779</v>
      </c>
      <c r="T241" s="72" t="s">
        <v>1780</v>
      </c>
      <c r="U241" s="72" t="s">
        <v>1781</v>
      </c>
      <c r="V241" s="72" t="s">
        <v>1779</v>
      </c>
      <c r="W241" s="72" t="s">
        <v>1780</v>
      </c>
      <c r="X241" s="72" t="s">
        <v>1781</v>
      </c>
      <c r="Y241" s="73" t="s">
        <v>1782</v>
      </c>
      <c r="Z241" s="73" t="s">
        <v>1783</v>
      </c>
    </row>
    <row r="242" spans="19:26" ht="57" thickBot="1">
      <c r="S242" s="72" t="s">
        <v>1784</v>
      </c>
      <c r="T242" s="72" t="s">
        <v>1785</v>
      </c>
      <c r="U242" s="72" t="s">
        <v>1786</v>
      </c>
      <c r="V242" s="72" t="s">
        <v>1784</v>
      </c>
      <c r="W242" s="72" t="s">
        <v>1785</v>
      </c>
      <c r="X242" s="72" t="s">
        <v>1786</v>
      </c>
      <c r="Y242" s="73" t="s">
        <v>1787</v>
      </c>
      <c r="Z242" s="73" t="s">
        <v>1788</v>
      </c>
    </row>
    <row r="243" spans="19:26" ht="34.5" thickBot="1">
      <c r="S243" s="72" t="s">
        <v>1789</v>
      </c>
      <c r="T243" s="72" t="s">
        <v>1790</v>
      </c>
      <c r="U243" s="72" t="s">
        <v>1791</v>
      </c>
      <c r="V243" s="72" t="s">
        <v>1789</v>
      </c>
      <c r="W243" s="72" t="s">
        <v>1790</v>
      </c>
      <c r="X243" s="72" t="s">
        <v>1791</v>
      </c>
      <c r="Y243" s="73" t="s">
        <v>1792</v>
      </c>
      <c r="Z243" s="73" t="s">
        <v>1793</v>
      </c>
    </row>
    <row r="244" spans="19:26" ht="15.75" thickBot="1">
      <c r="S244" s="72" t="s">
        <v>1794</v>
      </c>
      <c r="T244" s="72" t="s">
        <v>1795</v>
      </c>
      <c r="U244" s="72" t="s">
        <v>1796</v>
      </c>
      <c r="V244" s="72" t="s">
        <v>1794</v>
      </c>
      <c r="W244" s="72" t="s">
        <v>1795</v>
      </c>
      <c r="X244" s="72" t="s">
        <v>1796</v>
      </c>
      <c r="Y244" s="73" t="s">
        <v>1797</v>
      </c>
      <c r="Z244" s="73" t="s">
        <v>1798</v>
      </c>
    </row>
    <row r="245" spans="19:26" ht="15.75" thickBot="1">
      <c r="S245" s="72" t="s">
        <v>1799</v>
      </c>
      <c r="T245" s="72" t="s">
        <v>1800</v>
      </c>
      <c r="U245" s="72" t="s">
        <v>1801</v>
      </c>
      <c r="V245" s="72" t="s">
        <v>1799</v>
      </c>
      <c r="W245" s="72" t="s">
        <v>1800</v>
      </c>
      <c r="X245" s="72" t="s">
        <v>1801</v>
      </c>
      <c r="Y245" s="73" t="s">
        <v>1802</v>
      </c>
      <c r="Z245" s="73" t="s">
        <v>1803</v>
      </c>
    </row>
    <row r="246" spans="19:26" ht="15.75" thickBot="1">
      <c r="S246" s="72" t="s">
        <v>1804</v>
      </c>
      <c r="T246" s="72" t="s">
        <v>1805</v>
      </c>
      <c r="U246" s="72" t="s">
        <v>1806</v>
      </c>
      <c r="V246" s="72" t="s">
        <v>1804</v>
      </c>
      <c r="W246" s="72" t="s">
        <v>1805</v>
      </c>
      <c r="X246" s="72" t="s">
        <v>1806</v>
      </c>
      <c r="Y246" s="73" t="s">
        <v>1807</v>
      </c>
      <c r="Z246" s="73" t="s">
        <v>1808</v>
      </c>
    </row>
    <row r="247" spans="19:26" ht="34.5" thickBot="1">
      <c r="S247" s="72" t="s">
        <v>1809</v>
      </c>
      <c r="T247" s="72" t="s">
        <v>1810</v>
      </c>
      <c r="U247" s="72" t="s">
        <v>1811</v>
      </c>
      <c r="V247" s="72" t="s">
        <v>1809</v>
      </c>
      <c r="W247" s="72" t="s">
        <v>1810</v>
      </c>
      <c r="X247" s="72" t="s">
        <v>1811</v>
      </c>
      <c r="Y247" s="73" t="s">
        <v>1812</v>
      </c>
      <c r="Z247" s="73" t="s">
        <v>1813</v>
      </c>
    </row>
    <row r="248" spans="19:26" ht="15.75" thickBot="1">
      <c r="S248" s="72" t="s">
        <v>1814</v>
      </c>
      <c r="T248" s="72" t="s">
        <v>1815</v>
      </c>
      <c r="U248" s="72" t="s">
        <v>1816</v>
      </c>
      <c r="V248" s="72" t="s">
        <v>1814</v>
      </c>
      <c r="W248" s="72" t="s">
        <v>1815</v>
      </c>
      <c r="X248" s="72" t="s">
        <v>1816</v>
      </c>
      <c r="Y248" s="73" t="s">
        <v>1817</v>
      </c>
      <c r="Z248" s="73" t="s">
        <v>1818</v>
      </c>
    </row>
    <row r="249" spans="19:26" ht="34.5" thickBot="1">
      <c r="S249" s="72" t="s">
        <v>1819</v>
      </c>
      <c r="T249" s="72" t="s">
        <v>1820</v>
      </c>
      <c r="U249" s="72" t="s">
        <v>1821</v>
      </c>
      <c r="V249" s="72" t="s">
        <v>1819</v>
      </c>
      <c r="W249" s="72" t="s">
        <v>1820</v>
      </c>
      <c r="X249" s="72" t="s">
        <v>1821</v>
      </c>
      <c r="Y249" s="73" t="s">
        <v>1334</v>
      </c>
      <c r="Z249" s="73" t="s">
        <v>1822</v>
      </c>
    </row>
    <row r="250" spans="19:26" ht="34.5" thickBot="1">
      <c r="S250" s="72" t="s">
        <v>1823</v>
      </c>
      <c r="T250" s="72" t="s">
        <v>1824</v>
      </c>
      <c r="U250" s="72" t="s">
        <v>1825</v>
      </c>
      <c r="V250" s="72" t="s">
        <v>1823</v>
      </c>
      <c r="W250" s="72" t="s">
        <v>1824</v>
      </c>
      <c r="X250" s="72" t="s">
        <v>1825</v>
      </c>
      <c r="Y250" s="73" t="s">
        <v>1826</v>
      </c>
      <c r="Z250" s="73" t="s">
        <v>1827</v>
      </c>
    </row>
    <row r="251" spans="19:26" ht="23.25" thickBot="1">
      <c r="S251" s="72" t="s">
        <v>1828</v>
      </c>
      <c r="T251" s="72" t="s">
        <v>1829</v>
      </c>
      <c r="U251" s="72" t="s">
        <v>1830</v>
      </c>
      <c r="V251" s="72" t="s">
        <v>1828</v>
      </c>
      <c r="W251" s="72" t="s">
        <v>1829</v>
      </c>
      <c r="X251" s="72" t="s">
        <v>1830</v>
      </c>
      <c r="Y251" s="73" t="s">
        <v>1831</v>
      </c>
      <c r="Z251" s="73" t="s">
        <v>1832</v>
      </c>
    </row>
    <row r="252" spans="19:26" ht="23.25" thickBot="1">
      <c r="S252" s="72" t="s">
        <v>1833</v>
      </c>
      <c r="T252" s="72" t="s">
        <v>1834</v>
      </c>
      <c r="U252" s="72" t="s">
        <v>1237</v>
      </c>
      <c r="V252" s="72" t="s">
        <v>1833</v>
      </c>
      <c r="W252" s="72" t="s">
        <v>1834</v>
      </c>
      <c r="X252" s="72" t="s">
        <v>1237</v>
      </c>
      <c r="Y252" s="73" t="s">
        <v>1835</v>
      </c>
      <c r="Z252" s="73" t="s">
        <v>1836</v>
      </c>
    </row>
    <row r="253" spans="19:26" ht="56.25">
      <c r="S253" s="74" t="s">
        <v>1837</v>
      </c>
      <c r="T253" s="74" t="s">
        <v>1838</v>
      </c>
      <c r="U253" s="74" t="s">
        <v>1839</v>
      </c>
      <c r="V253" s="74" t="s">
        <v>1837</v>
      </c>
      <c r="W253" s="74" t="s">
        <v>1838</v>
      </c>
      <c r="X253" s="74" t="s">
        <v>1839</v>
      </c>
      <c r="Y253" s="73" t="s">
        <v>1840</v>
      </c>
      <c r="Z253" s="73" t="s">
        <v>1841</v>
      </c>
    </row>
    <row r="254" spans="19:26" ht="135">
      <c r="S254" s="75" t="s">
        <v>1842</v>
      </c>
      <c r="T254" s="74" t="s">
        <v>1843</v>
      </c>
      <c r="U254" s="74" t="s">
        <v>1844</v>
      </c>
      <c r="V254" s="75" t="s">
        <v>1842</v>
      </c>
      <c r="W254" s="74" t="s">
        <v>1843</v>
      </c>
      <c r="X254" s="74" t="s">
        <v>1844</v>
      </c>
      <c r="Y254" s="73" t="s">
        <v>1845</v>
      </c>
      <c r="Z254" s="73" t="s">
        <v>1846</v>
      </c>
    </row>
    <row r="255" spans="19:26" ht="33.75">
      <c r="S255" s="75" t="s">
        <v>1847</v>
      </c>
      <c r="T255" s="74" t="s">
        <v>1848</v>
      </c>
      <c r="U255" s="74" t="s">
        <v>1849</v>
      </c>
      <c r="V255" s="75" t="s">
        <v>1847</v>
      </c>
      <c r="W255" s="74" t="s">
        <v>1848</v>
      </c>
      <c r="X255" s="74" t="s">
        <v>1849</v>
      </c>
      <c r="Y255" s="73" t="s">
        <v>1850</v>
      </c>
      <c r="Z255" s="73" t="s">
        <v>1851</v>
      </c>
    </row>
    <row r="256" spans="19:26" ht="34.5" thickBot="1">
      <c r="S256" s="75" t="s">
        <v>1852</v>
      </c>
      <c r="T256" s="74" t="s">
        <v>1853</v>
      </c>
      <c r="U256" s="74" t="s">
        <v>1854</v>
      </c>
      <c r="V256" s="75" t="s">
        <v>1852</v>
      </c>
      <c r="W256" s="74" t="s">
        <v>1853</v>
      </c>
      <c r="X256" s="74" t="s">
        <v>1854</v>
      </c>
      <c r="Y256" s="73" t="s">
        <v>1855</v>
      </c>
      <c r="Z256" s="73" t="s">
        <v>1856</v>
      </c>
    </row>
    <row r="257" spans="19:26" ht="15.75" thickBot="1">
      <c r="S257" s="72" t="s">
        <v>1857</v>
      </c>
      <c r="T257" s="72" t="s">
        <v>1858</v>
      </c>
      <c r="U257" s="72" t="s">
        <v>1859</v>
      </c>
      <c r="V257" s="72" t="s">
        <v>1857</v>
      </c>
      <c r="W257" s="72" t="s">
        <v>1858</v>
      </c>
      <c r="X257" s="72" t="s">
        <v>1859</v>
      </c>
      <c r="Y257" s="73" t="s">
        <v>1860</v>
      </c>
      <c r="Z257" s="73" t="s">
        <v>1861</v>
      </c>
    </row>
    <row r="258" spans="19:26" ht="15.75" thickBot="1">
      <c r="S258" s="72" t="s">
        <v>1862</v>
      </c>
      <c r="T258" s="72" t="s">
        <v>1863</v>
      </c>
      <c r="U258" s="72" t="s">
        <v>1864</v>
      </c>
      <c r="V258" s="72" t="s">
        <v>1862</v>
      </c>
      <c r="W258" s="72" t="s">
        <v>1863</v>
      </c>
      <c r="X258" s="72" t="s">
        <v>1864</v>
      </c>
      <c r="Y258" s="73" t="s">
        <v>1865</v>
      </c>
      <c r="Z258" s="73" t="s">
        <v>1866</v>
      </c>
    </row>
    <row r="259" spans="19:26" ht="15.75" thickBot="1">
      <c r="S259" s="72" t="s">
        <v>1867</v>
      </c>
      <c r="T259" s="72" t="s">
        <v>1868</v>
      </c>
      <c r="U259" s="72" t="s">
        <v>1869</v>
      </c>
      <c r="V259" s="72" t="s">
        <v>1867</v>
      </c>
      <c r="W259" s="72" t="s">
        <v>1868</v>
      </c>
      <c r="X259" s="72" t="s">
        <v>1869</v>
      </c>
      <c r="Y259" s="73" t="s">
        <v>1870</v>
      </c>
      <c r="Z259" s="73" t="s">
        <v>1871</v>
      </c>
    </row>
    <row r="260" spans="19:26" ht="23.25" thickBot="1">
      <c r="S260" s="72" t="s">
        <v>1872</v>
      </c>
      <c r="T260" s="72" t="s">
        <v>1873</v>
      </c>
      <c r="U260" s="72" t="s">
        <v>627</v>
      </c>
      <c r="V260" s="72" t="s">
        <v>1872</v>
      </c>
      <c r="W260" s="72" t="s">
        <v>1873</v>
      </c>
      <c r="X260" s="72" t="s">
        <v>627</v>
      </c>
      <c r="Y260" s="73" t="s">
        <v>44</v>
      </c>
      <c r="Z260" s="73" t="s">
        <v>45</v>
      </c>
    </row>
    <row r="261" spans="19:26">
      <c r="S261" s="73"/>
      <c r="T261" s="73"/>
      <c r="U261" s="73"/>
      <c r="V261" s="73"/>
      <c r="W261" s="73"/>
      <c r="X261" s="73"/>
      <c r="Y261" s="73" t="s">
        <v>1874</v>
      </c>
      <c r="Z261" s="73" t="s">
        <v>1875</v>
      </c>
    </row>
    <row r="262" spans="19:26">
      <c r="S262" s="73"/>
      <c r="T262" s="73"/>
      <c r="U262" s="73"/>
      <c r="V262" s="73"/>
      <c r="W262" s="73"/>
      <c r="X262" s="73"/>
      <c r="Y262" s="73" t="s">
        <v>1876</v>
      </c>
      <c r="Z262" s="73" t="s">
        <v>1877</v>
      </c>
    </row>
    <row r="263" spans="19:26">
      <c r="S263" s="73"/>
      <c r="T263" s="73"/>
      <c r="U263" s="73"/>
      <c r="V263" s="73"/>
      <c r="W263" s="73"/>
      <c r="X263" s="73"/>
      <c r="Y263" s="73" t="s">
        <v>1878</v>
      </c>
      <c r="Z263" s="73" t="s">
        <v>1879</v>
      </c>
    </row>
    <row r="264" spans="19:26">
      <c r="S264" s="73"/>
      <c r="T264" s="73"/>
      <c r="U264" s="73"/>
      <c r="V264" s="73"/>
      <c r="W264" s="73"/>
      <c r="X264" s="73"/>
      <c r="Y264" s="73" t="s">
        <v>1880</v>
      </c>
      <c r="Z264" s="73" t="s">
        <v>1881</v>
      </c>
    </row>
    <row r="265" spans="19:26">
      <c r="S265" s="73"/>
      <c r="T265" s="73"/>
      <c r="U265" s="73"/>
      <c r="V265" s="73"/>
      <c r="W265" s="73"/>
      <c r="X265" s="73"/>
      <c r="Y265" s="73" t="s">
        <v>1882</v>
      </c>
      <c r="Z265" s="73" t="s">
        <v>1883</v>
      </c>
    </row>
    <row r="266" spans="19:26">
      <c r="S266" s="73"/>
      <c r="T266" s="73"/>
      <c r="U266" s="73"/>
      <c r="V266" s="73"/>
      <c r="W266" s="73"/>
      <c r="X266" s="73"/>
      <c r="Y266" s="73" t="s">
        <v>1884</v>
      </c>
      <c r="Z266" s="73" t="s">
        <v>1885</v>
      </c>
    </row>
    <row r="267" spans="19:26">
      <c r="S267" s="73"/>
      <c r="T267" s="73"/>
      <c r="U267" s="73"/>
      <c r="V267" s="73"/>
      <c r="W267" s="73"/>
      <c r="X267" s="73"/>
      <c r="Y267" s="73" t="s">
        <v>1886</v>
      </c>
      <c r="Z267" s="73" t="s">
        <v>1887</v>
      </c>
    </row>
    <row r="268" spans="19:26">
      <c r="S268" s="73"/>
      <c r="T268" s="73"/>
      <c r="U268" s="73"/>
      <c r="V268" s="73"/>
      <c r="W268" s="73"/>
      <c r="X268" s="73"/>
      <c r="Y268" s="73" t="s">
        <v>1888</v>
      </c>
      <c r="Z268" s="73" t="s">
        <v>1889</v>
      </c>
    </row>
    <row r="269" spans="19:26">
      <c r="S269" s="73"/>
      <c r="T269" s="73"/>
      <c r="U269" s="73"/>
      <c r="V269" s="73"/>
      <c r="W269" s="73"/>
      <c r="X269" s="73"/>
      <c r="Y269" s="73" t="s">
        <v>1890</v>
      </c>
      <c r="Z269" s="73" t="s">
        <v>1891</v>
      </c>
    </row>
    <row r="270" spans="19:26">
      <c r="S270" s="73"/>
      <c r="T270" s="73"/>
      <c r="U270" s="73"/>
      <c r="V270" s="73"/>
      <c r="W270" s="73"/>
      <c r="X270" s="73"/>
      <c r="Y270" s="73" t="s">
        <v>1892</v>
      </c>
      <c r="Z270" s="73" t="s">
        <v>1893</v>
      </c>
    </row>
    <row r="271" spans="19:26">
      <c r="S271" s="73"/>
      <c r="T271" s="73"/>
      <c r="U271" s="73"/>
      <c r="V271" s="73"/>
      <c r="W271" s="73"/>
      <c r="X271" s="73"/>
      <c r="Y271" s="73" t="s">
        <v>1894</v>
      </c>
      <c r="Z271" s="73" t="s">
        <v>1895</v>
      </c>
    </row>
    <row r="272" spans="19:26">
      <c r="S272" s="73"/>
      <c r="T272" s="73"/>
      <c r="U272" s="73"/>
      <c r="V272" s="73"/>
      <c r="W272" s="73"/>
      <c r="X272" s="73"/>
      <c r="Y272" s="73" t="s">
        <v>1896</v>
      </c>
      <c r="Z272" s="73" t="s">
        <v>1897</v>
      </c>
    </row>
    <row r="273" spans="19:26">
      <c r="S273" s="73"/>
      <c r="T273" s="73"/>
      <c r="U273" s="73"/>
      <c r="V273" s="73"/>
      <c r="W273" s="73"/>
      <c r="X273" s="73"/>
      <c r="Y273" s="73" t="s">
        <v>1898</v>
      </c>
      <c r="Z273" s="73" t="s">
        <v>1899</v>
      </c>
    </row>
    <row r="274" spans="19:26">
      <c r="S274" s="73"/>
      <c r="T274" s="73"/>
      <c r="U274" s="73"/>
      <c r="V274" s="73"/>
      <c r="W274" s="73"/>
      <c r="X274" s="73"/>
      <c r="Y274" s="73" t="s">
        <v>1403</v>
      </c>
      <c r="Z274" s="73" t="s">
        <v>1900</v>
      </c>
    </row>
    <row r="275" spans="19:26">
      <c r="S275" s="73"/>
      <c r="T275" s="73"/>
      <c r="U275" s="73"/>
      <c r="V275" s="73"/>
      <c r="W275" s="73"/>
      <c r="X275" s="73"/>
      <c r="Y275" s="73" t="s">
        <v>1901</v>
      </c>
      <c r="Z275" s="73" t="s">
        <v>1902</v>
      </c>
    </row>
    <row r="276" spans="19:26">
      <c r="S276" s="73"/>
      <c r="T276" s="73"/>
      <c r="U276" s="73"/>
      <c r="V276" s="73"/>
      <c r="W276" s="73"/>
      <c r="X276" s="73"/>
      <c r="Y276" s="73" t="s">
        <v>1903</v>
      </c>
      <c r="Z276" s="73" t="s">
        <v>1904</v>
      </c>
    </row>
    <row r="277" spans="19:26">
      <c r="S277" s="73"/>
      <c r="T277" s="73"/>
      <c r="U277" s="73"/>
      <c r="V277" s="73"/>
      <c r="W277" s="73"/>
      <c r="X277" s="73"/>
      <c r="Y277" s="73" t="s">
        <v>1905</v>
      </c>
      <c r="Z277" s="73" t="s">
        <v>1906</v>
      </c>
    </row>
    <row r="278" spans="19:26">
      <c r="S278" s="73"/>
      <c r="T278" s="73"/>
      <c r="U278" s="73"/>
      <c r="V278" s="73"/>
      <c r="W278" s="73"/>
      <c r="X278" s="73"/>
      <c r="Y278" s="73" t="s">
        <v>1907</v>
      </c>
      <c r="Z278" s="73" t="s">
        <v>1908</v>
      </c>
    </row>
    <row r="279" spans="19:26">
      <c r="S279" s="73"/>
      <c r="T279" s="73"/>
      <c r="U279" s="73"/>
      <c r="V279" s="73"/>
      <c r="W279" s="73"/>
      <c r="X279" s="73"/>
      <c r="Y279" s="73" t="s">
        <v>1909</v>
      </c>
      <c r="Z279" s="73" t="s">
        <v>1910</v>
      </c>
    </row>
    <row r="280" spans="19:26">
      <c r="S280" s="73"/>
      <c r="T280" s="73"/>
      <c r="U280" s="73"/>
      <c r="V280" s="73"/>
      <c r="W280" s="73"/>
      <c r="X280" s="73"/>
      <c r="Y280" s="73" t="s">
        <v>1911</v>
      </c>
      <c r="Z280" s="73" t="s">
        <v>1912</v>
      </c>
    </row>
    <row r="281" spans="19:26">
      <c r="S281" s="73"/>
      <c r="T281" s="73"/>
      <c r="U281" s="73"/>
      <c r="V281" s="73"/>
      <c r="W281" s="73"/>
      <c r="X281" s="73"/>
      <c r="Y281" s="73" t="s">
        <v>1913</v>
      </c>
      <c r="Z281" s="73" t="s">
        <v>1914</v>
      </c>
    </row>
    <row r="282" spans="19:26">
      <c r="S282" s="73"/>
      <c r="T282" s="73"/>
      <c r="U282" s="73"/>
      <c r="V282" s="73"/>
      <c r="W282" s="73"/>
      <c r="X282" s="73"/>
      <c r="Y282" s="73" t="s">
        <v>1915</v>
      </c>
      <c r="Z282" s="73" t="s">
        <v>1916</v>
      </c>
    </row>
    <row r="283" spans="19:26">
      <c r="S283" s="73"/>
      <c r="T283" s="73"/>
      <c r="U283" s="73"/>
      <c r="V283" s="73"/>
      <c r="W283" s="73"/>
      <c r="X283" s="73"/>
      <c r="Y283" s="73" t="s">
        <v>1917</v>
      </c>
      <c r="Z283" s="73" t="s">
        <v>1918</v>
      </c>
    </row>
    <row r="284" spans="19:26">
      <c r="S284" s="73"/>
      <c r="T284" s="73"/>
      <c r="U284" s="73"/>
      <c r="V284" s="73"/>
      <c r="W284" s="73"/>
      <c r="X284" s="73"/>
      <c r="Y284" s="73" t="s">
        <v>1919</v>
      </c>
      <c r="Z284" s="73" t="s">
        <v>1920</v>
      </c>
    </row>
    <row r="285" spans="19:26">
      <c r="S285" s="73"/>
      <c r="T285" s="73"/>
      <c r="U285" s="73"/>
      <c r="V285" s="73"/>
      <c r="W285" s="73"/>
      <c r="X285" s="73"/>
      <c r="Y285" s="73" t="s">
        <v>1921</v>
      </c>
      <c r="Z285" s="73" t="s">
        <v>1922</v>
      </c>
    </row>
    <row r="286" spans="19:26">
      <c r="S286" s="73"/>
      <c r="T286" s="73"/>
      <c r="U286" s="73"/>
      <c r="V286" s="73"/>
      <c r="W286" s="73"/>
      <c r="X286" s="73"/>
      <c r="Y286" s="73" t="s">
        <v>1923</v>
      </c>
      <c r="Z286" s="73" t="s">
        <v>1924</v>
      </c>
    </row>
    <row r="287" spans="19:26">
      <c r="S287" s="73"/>
      <c r="T287" s="73"/>
      <c r="U287" s="73"/>
      <c r="V287" s="73"/>
      <c r="W287" s="73"/>
      <c r="X287" s="73"/>
      <c r="Y287" s="73" t="s">
        <v>1925</v>
      </c>
      <c r="Z287" s="73" t="s">
        <v>1926</v>
      </c>
    </row>
    <row r="288" spans="19:26">
      <c r="S288" s="73"/>
      <c r="T288" s="73"/>
      <c r="U288" s="73"/>
      <c r="V288" s="73"/>
      <c r="W288" s="73"/>
      <c r="X288" s="73"/>
      <c r="Y288" s="73" t="s">
        <v>1927</v>
      </c>
      <c r="Z288" s="73" t="s">
        <v>1928</v>
      </c>
    </row>
    <row r="289" spans="19:26">
      <c r="S289" s="73"/>
      <c r="T289" s="73"/>
      <c r="U289" s="73"/>
      <c r="V289" s="73"/>
      <c r="W289" s="73"/>
      <c r="X289" s="73"/>
      <c r="Y289" s="73" t="s">
        <v>1929</v>
      </c>
      <c r="Z289" s="73" t="s">
        <v>1930</v>
      </c>
    </row>
    <row r="290" spans="19:26">
      <c r="S290" s="73"/>
      <c r="T290" s="73"/>
      <c r="U290" s="73"/>
      <c r="V290" s="73"/>
      <c r="W290" s="73"/>
      <c r="X290" s="73"/>
      <c r="Y290" s="73" t="s">
        <v>1931</v>
      </c>
      <c r="Z290" s="73" t="s">
        <v>1932</v>
      </c>
    </row>
    <row r="291" spans="19:26">
      <c r="S291" s="73"/>
      <c r="T291" s="73"/>
      <c r="U291" s="73"/>
      <c r="V291" s="73"/>
      <c r="W291" s="73"/>
      <c r="X291" s="73"/>
      <c r="Y291" s="73" t="s">
        <v>1933</v>
      </c>
      <c r="Z291" s="73" t="s">
        <v>1934</v>
      </c>
    </row>
    <row r="292" spans="19:26">
      <c r="S292" s="73"/>
      <c r="T292" s="73"/>
      <c r="U292" s="73"/>
      <c r="V292" s="73"/>
      <c r="W292" s="73"/>
      <c r="X292" s="73"/>
      <c r="Y292" s="73" t="s">
        <v>1935</v>
      </c>
      <c r="Z292" s="73" t="s">
        <v>1936</v>
      </c>
    </row>
    <row r="293" spans="19:26">
      <c r="S293" s="73"/>
      <c r="T293" s="73"/>
      <c r="U293" s="73"/>
      <c r="V293" s="73"/>
      <c r="W293" s="73"/>
      <c r="X293" s="73"/>
      <c r="Y293" s="73" t="s">
        <v>1937</v>
      </c>
      <c r="Z293" s="73" t="s">
        <v>1938</v>
      </c>
    </row>
    <row r="294" spans="19:26">
      <c r="S294" s="73"/>
      <c r="T294" s="73"/>
      <c r="U294" s="73"/>
      <c r="V294" s="73"/>
      <c r="W294" s="73"/>
      <c r="X294" s="73"/>
      <c r="Y294" s="73" t="s">
        <v>1939</v>
      </c>
      <c r="Z294" s="73" t="s">
        <v>1940</v>
      </c>
    </row>
    <row r="295" spans="19:26">
      <c r="S295" s="73"/>
      <c r="T295" s="73"/>
      <c r="U295" s="73"/>
      <c r="V295" s="73"/>
      <c r="W295" s="73"/>
      <c r="X295" s="73"/>
      <c r="Y295" s="73" t="s">
        <v>1941</v>
      </c>
      <c r="Z295" s="73" t="s">
        <v>1942</v>
      </c>
    </row>
    <row r="296" spans="19:26">
      <c r="S296" s="73"/>
      <c r="T296" s="73"/>
      <c r="U296" s="73"/>
      <c r="V296" s="73"/>
      <c r="W296" s="73"/>
      <c r="X296" s="73"/>
      <c r="Y296" s="73" t="s">
        <v>1943</v>
      </c>
      <c r="Z296" s="73" t="s">
        <v>1944</v>
      </c>
    </row>
    <row r="297" spans="19:26">
      <c r="S297" s="73"/>
      <c r="T297" s="73"/>
      <c r="U297" s="73"/>
      <c r="V297" s="73"/>
      <c r="W297" s="73"/>
      <c r="X297" s="73"/>
      <c r="Y297" s="73" t="s">
        <v>1945</v>
      </c>
      <c r="Z297" s="73" t="s">
        <v>1946</v>
      </c>
    </row>
    <row r="298" spans="19:26">
      <c r="S298" s="73"/>
      <c r="T298" s="73"/>
      <c r="U298" s="73"/>
      <c r="V298" s="73"/>
      <c r="W298" s="73"/>
      <c r="X298" s="73"/>
      <c r="Y298" s="73" t="s">
        <v>1947</v>
      </c>
      <c r="Z298" s="73" t="s">
        <v>1948</v>
      </c>
    </row>
    <row r="299" spans="19:26">
      <c r="S299" s="73"/>
      <c r="T299" s="73"/>
      <c r="U299" s="73"/>
      <c r="V299" s="73"/>
      <c r="W299" s="73"/>
      <c r="X299" s="73"/>
      <c r="Y299" s="73" t="s">
        <v>1949</v>
      </c>
      <c r="Z299" s="73" t="s">
        <v>1950</v>
      </c>
    </row>
    <row r="300" spans="19:26">
      <c r="S300" s="73"/>
      <c r="T300" s="73"/>
      <c r="U300" s="73"/>
      <c r="V300" s="73"/>
      <c r="W300" s="73"/>
      <c r="X300" s="73"/>
      <c r="Y300" s="73" t="s">
        <v>1951</v>
      </c>
      <c r="Z300" s="73" t="s">
        <v>1952</v>
      </c>
    </row>
    <row r="301" spans="19:26">
      <c r="S301" s="73"/>
      <c r="T301" s="73"/>
      <c r="U301" s="73"/>
      <c r="V301" s="73"/>
      <c r="W301" s="73"/>
      <c r="X301" s="73"/>
      <c r="Y301" s="73" t="s">
        <v>1953</v>
      </c>
      <c r="Z301" s="73" t="s">
        <v>1954</v>
      </c>
    </row>
    <row r="302" spans="19:26">
      <c r="S302" s="73"/>
      <c r="T302" s="73"/>
      <c r="U302" s="73"/>
      <c r="V302" s="73"/>
      <c r="W302" s="73"/>
      <c r="X302" s="73"/>
      <c r="Y302" s="73" t="s">
        <v>1955</v>
      </c>
      <c r="Z302" s="73" t="s">
        <v>1956</v>
      </c>
    </row>
    <row r="303" spans="19:26">
      <c r="S303" s="73"/>
      <c r="T303" s="73"/>
      <c r="U303" s="73"/>
      <c r="V303" s="73"/>
      <c r="W303" s="73"/>
      <c r="X303" s="73"/>
      <c r="Y303" s="73" t="s">
        <v>1957</v>
      </c>
      <c r="Z303" s="73" t="s">
        <v>1958</v>
      </c>
    </row>
    <row r="304" spans="19:26">
      <c r="S304" s="73"/>
      <c r="T304" s="73"/>
      <c r="U304" s="73"/>
      <c r="V304" s="73"/>
      <c r="W304" s="73"/>
      <c r="X304" s="73"/>
      <c r="Y304" s="73" t="s">
        <v>1959</v>
      </c>
      <c r="Z304" s="73" t="s">
        <v>1960</v>
      </c>
    </row>
    <row r="305" spans="19:26">
      <c r="S305" s="73"/>
      <c r="T305" s="73"/>
      <c r="U305" s="73"/>
      <c r="V305" s="73"/>
      <c r="W305" s="73"/>
      <c r="X305" s="73"/>
      <c r="Y305" s="73" t="s">
        <v>1961</v>
      </c>
      <c r="Z305" s="73" t="s">
        <v>1962</v>
      </c>
    </row>
    <row r="306" spans="19:26">
      <c r="S306" s="73"/>
      <c r="T306" s="73"/>
      <c r="U306" s="73"/>
      <c r="V306" s="73"/>
      <c r="W306" s="73"/>
      <c r="X306" s="73"/>
      <c r="Y306" s="73" t="s">
        <v>1963</v>
      </c>
      <c r="Z306" s="73" t="s">
        <v>1964</v>
      </c>
    </row>
    <row r="307" spans="19:26">
      <c r="S307" s="73"/>
      <c r="T307" s="73"/>
      <c r="U307" s="73"/>
      <c r="V307" s="73"/>
      <c r="W307" s="73"/>
      <c r="X307" s="73"/>
      <c r="Y307" s="73" t="s">
        <v>1965</v>
      </c>
      <c r="Z307" s="73" t="s">
        <v>1966</v>
      </c>
    </row>
    <row r="308" spans="19:26">
      <c r="S308" s="73"/>
      <c r="T308" s="73"/>
      <c r="U308" s="73"/>
      <c r="V308" s="73"/>
      <c r="W308" s="73"/>
      <c r="X308" s="73"/>
      <c r="Y308" s="73" t="s">
        <v>1967</v>
      </c>
      <c r="Z308" s="73" t="s">
        <v>1968</v>
      </c>
    </row>
    <row r="309" spans="19:26">
      <c r="S309" s="73"/>
      <c r="T309" s="73"/>
      <c r="U309" s="73"/>
      <c r="V309" s="73"/>
      <c r="W309" s="73"/>
      <c r="X309" s="73"/>
      <c r="Y309" s="73" t="s">
        <v>1969</v>
      </c>
      <c r="Z309" s="73" t="s">
        <v>1970</v>
      </c>
    </row>
    <row r="310" spans="19:26">
      <c r="S310" s="73"/>
      <c r="T310" s="73"/>
      <c r="U310" s="73"/>
      <c r="V310" s="73"/>
      <c r="W310" s="73"/>
      <c r="X310" s="73"/>
      <c r="Y310" s="73" t="s">
        <v>1971</v>
      </c>
      <c r="Z310" s="73" t="s">
        <v>1972</v>
      </c>
    </row>
    <row r="311" spans="19:26">
      <c r="S311" s="73"/>
      <c r="T311" s="73"/>
      <c r="U311" s="73"/>
      <c r="V311" s="73"/>
      <c r="W311" s="73"/>
      <c r="X311" s="73"/>
      <c r="Y311" s="73" t="s">
        <v>1973</v>
      </c>
      <c r="Z311" s="73" t="s">
        <v>1974</v>
      </c>
    </row>
    <row r="312" spans="19:26">
      <c r="S312" s="73"/>
      <c r="T312" s="73"/>
      <c r="U312" s="73"/>
      <c r="V312" s="73"/>
      <c r="W312" s="73"/>
      <c r="X312" s="73"/>
      <c r="Y312" s="73" t="s">
        <v>1975</v>
      </c>
      <c r="Z312" s="73" t="s">
        <v>1976</v>
      </c>
    </row>
    <row r="313" spans="19:26">
      <c r="S313" s="73"/>
      <c r="T313" s="73"/>
      <c r="U313" s="73"/>
      <c r="V313" s="73"/>
      <c r="W313" s="73"/>
      <c r="X313" s="73"/>
      <c r="Y313" s="73" t="s">
        <v>1977</v>
      </c>
      <c r="Z313" s="73" t="s">
        <v>1978</v>
      </c>
    </row>
    <row r="314" spans="19:26">
      <c r="S314" s="73"/>
      <c r="T314" s="73"/>
      <c r="U314" s="73"/>
      <c r="V314" s="73"/>
      <c r="W314" s="73"/>
      <c r="X314" s="73"/>
      <c r="Y314" s="73" t="s">
        <v>1979</v>
      </c>
      <c r="Z314" s="73" t="s">
        <v>1980</v>
      </c>
    </row>
    <row r="315" spans="19:26">
      <c r="S315" s="73"/>
      <c r="T315" s="73"/>
      <c r="U315" s="73"/>
      <c r="V315" s="73"/>
      <c r="W315" s="73"/>
      <c r="X315" s="73"/>
      <c r="Y315" s="73" t="s">
        <v>1981</v>
      </c>
      <c r="Z315" s="73" t="s">
        <v>1982</v>
      </c>
    </row>
    <row r="316" spans="19:26">
      <c r="S316" s="73"/>
      <c r="T316" s="73"/>
      <c r="U316" s="73"/>
      <c r="V316" s="73"/>
      <c r="W316" s="73"/>
      <c r="X316" s="73"/>
      <c r="Y316" s="73" t="s">
        <v>1983</v>
      </c>
      <c r="Z316" s="73" t="s">
        <v>1984</v>
      </c>
    </row>
    <row r="317" spans="19:26">
      <c r="S317" s="73"/>
      <c r="T317" s="73"/>
      <c r="U317" s="73"/>
      <c r="V317" s="73"/>
      <c r="W317" s="73"/>
      <c r="X317" s="73"/>
      <c r="Y317" s="73" t="s">
        <v>1985</v>
      </c>
      <c r="Z317" s="73" t="s">
        <v>1986</v>
      </c>
    </row>
    <row r="318" spans="19:26">
      <c r="S318" s="73"/>
      <c r="T318" s="73"/>
      <c r="U318" s="73"/>
      <c r="V318" s="73"/>
      <c r="W318" s="73"/>
      <c r="X318" s="73"/>
      <c r="Y318" s="73" t="s">
        <v>1987</v>
      </c>
      <c r="Z318" s="73" t="s">
        <v>1988</v>
      </c>
    </row>
    <row r="319" spans="19:26">
      <c r="S319" s="73"/>
      <c r="T319" s="73"/>
      <c r="U319" s="73"/>
      <c r="V319" s="73"/>
      <c r="W319" s="73"/>
      <c r="X319" s="73"/>
      <c r="Y319" s="73" t="s">
        <v>1989</v>
      </c>
      <c r="Z319" s="73" t="s">
        <v>1990</v>
      </c>
    </row>
    <row r="320" spans="19:26">
      <c r="S320" s="73"/>
      <c r="T320" s="73"/>
      <c r="U320" s="73"/>
      <c r="V320" s="73"/>
      <c r="W320" s="73"/>
      <c r="X320" s="73"/>
      <c r="Y320" s="73" t="s">
        <v>1991</v>
      </c>
      <c r="Z320" s="73" t="s">
        <v>1992</v>
      </c>
    </row>
    <row r="321" spans="19:26">
      <c r="S321" s="73"/>
      <c r="T321" s="73"/>
      <c r="U321" s="73"/>
      <c r="V321" s="73"/>
      <c r="W321" s="73"/>
      <c r="X321" s="73"/>
      <c r="Y321" s="73" t="s">
        <v>1993</v>
      </c>
      <c r="Z321" s="73" t="s">
        <v>1994</v>
      </c>
    </row>
    <row r="322" spans="19:26">
      <c r="S322" s="73"/>
      <c r="T322" s="73"/>
      <c r="U322" s="73"/>
      <c r="V322" s="73"/>
      <c r="W322" s="73"/>
      <c r="X322" s="73"/>
      <c r="Y322" s="73" t="s">
        <v>1498</v>
      </c>
      <c r="Z322" s="73" t="s">
        <v>1995</v>
      </c>
    </row>
    <row r="323" spans="19:26">
      <c r="S323" s="73"/>
      <c r="T323" s="73"/>
      <c r="U323" s="73"/>
      <c r="V323" s="73"/>
      <c r="W323" s="73"/>
      <c r="X323" s="73"/>
      <c r="Y323" s="73" t="s">
        <v>1996</v>
      </c>
      <c r="Z323" s="73" t="s">
        <v>1997</v>
      </c>
    </row>
    <row r="324" spans="19:26">
      <c r="S324" s="73"/>
      <c r="T324" s="73"/>
      <c r="U324" s="73"/>
      <c r="V324" s="73"/>
      <c r="W324" s="73"/>
      <c r="X324" s="73"/>
      <c r="Y324" s="73" t="s">
        <v>1998</v>
      </c>
      <c r="Z324" s="73" t="s">
        <v>1999</v>
      </c>
    </row>
    <row r="325" spans="19:26">
      <c r="S325" s="73"/>
      <c r="T325" s="73"/>
      <c r="U325" s="73"/>
      <c r="V325" s="73"/>
      <c r="W325" s="73"/>
      <c r="X325" s="73"/>
      <c r="Y325" s="73" t="s">
        <v>2000</v>
      </c>
      <c r="Z325" s="73" t="s">
        <v>2001</v>
      </c>
    </row>
    <row r="326" spans="19:26">
      <c r="S326" s="73"/>
      <c r="T326" s="73"/>
      <c r="U326" s="73"/>
      <c r="V326" s="73"/>
      <c r="W326" s="73"/>
      <c r="X326" s="73"/>
      <c r="Y326" s="73" t="s">
        <v>2002</v>
      </c>
      <c r="Z326" s="73" t="s">
        <v>2003</v>
      </c>
    </row>
    <row r="327" spans="19:26">
      <c r="S327" s="73"/>
      <c r="T327" s="73"/>
      <c r="U327" s="73"/>
      <c r="V327" s="73"/>
      <c r="W327" s="73"/>
      <c r="X327" s="73"/>
      <c r="Y327" s="73" t="s">
        <v>2004</v>
      </c>
      <c r="Z327" s="73" t="s">
        <v>2005</v>
      </c>
    </row>
    <row r="328" spans="19:26">
      <c r="S328" s="73"/>
      <c r="T328" s="73"/>
      <c r="U328" s="73"/>
      <c r="V328" s="73"/>
      <c r="W328" s="73"/>
      <c r="X328" s="73"/>
      <c r="Y328" s="73" t="s">
        <v>2006</v>
      </c>
      <c r="Z328" s="73" t="s">
        <v>2007</v>
      </c>
    </row>
    <row r="329" spans="19:26">
      <c r="S329" s="73"/>
      <c r="T329" s="73"/>
      <c r="U329" s="73"/>
      <c r="V329" s="73"/>
      <c r="W329" s="73"/>
      <c r="X329" s="73"/>
      <c r="Y329" s="73" t="s">
        <v>2008</v>
      </c>
      <c r="Z329" s="73" t="s">
        <v>2009</v>
      </c>
    </row>
    <row r="330" spans="19:26">
      <c r="S330" s="73"/>
      <c r="T330" s="73"/>
      <c r="U330" s="73"/>
      <c r="V330" s="73"/>
      <c r="W330" s="73"/>
      <c r="X330" s="73"/>
      <c r="Y330" s="73" t="s">
        <v>2010</v>
      </c>
      <c r="Z330" s="73" t="s">
        <v>2011</v>
      </c>
    </row>
    <row r="331" spans="19:26">
      <c r="S331" s="73"/>
      <c r="T331" s="73"/>
      <c r="U331" s="73"/>
      <c r="V331" s="73"/>
      <c r="W331" s="73"/>
      <c r="X331" s="73"/>
      <c r="Y331" s="73" t="s">
        <v>925</v>
      </c>
      <c r="Z331" s="73" t="s">
        <v>2012</v>
      </c>
    </row>
    <row r="332" spans="19:26">
      <c r="S332" s="73"/>
      <c r="T332" s="73"/>
      <c r="U332" s="73"/>
      <c r="V332" s="73"/>
      <c r="W332" s="73"/>
      <c r="X332" s="73"/>
      <c r="Y332" s="73" t="s">
        <v>2013</v>
      </c>
      <c r="Z332" s="73" t="s">
        <v>2014</v>
      </c>
    </row>
    <row r="333" spans="19:26">
      <c r="S333" s="73"/>
      <c r="T333" s="73"/>
      <c r="U333" s="73"/>
      <c r="V333" s="73"/>
      <c r="W333" s="73"/>
      <c r="X333" s="73"/>
      <c r="Y333" s="73" t="s">
        <v>2015</v>
      </c>
      <c r="Z333" s="73" t="s">
        <v>2016</v>
      </c>
    </row>
    <row r="334" spans="19:26">
      <c r="S334" s="73"/>
      <c r="T334" s="73"/>
      <c r="U334" s="73"/>
      <c r="V334" s="73"/>
      <c r="W334" s="73"/>
      <c r="X334" s="73"/>
      <c r="Y334" s="73" t="s">
        <v>2017</v>
      </c>
      <c r="Z334" s="73" t="s">
        <v>2018</v>
      </c>
    </row>
    <row r="335" spans="19:26">
      <c r="S335" s="73"/>
      <c r="T335" s="73"/>
      <c r="U335" s="73"/>
      <c r="V335" s="73"/>
      <c r="W335" s="73"/>
      <c r="X335" s="73"/>
      <c r="Y335" s="73" t="s">
        <v>2019</v>
      </c>
      <c r="Z335" s="73" t="s">
        <v>1511</v>
      </c>
    </row>
    <row r="336" spans="19:26">
      <c r="S336" s="73"/>
      <c r="T336" s="73"/>
      <c r="U336" s="73"/>
      <c r="V336" s="73"/>
      <c r="W336" s="73"/>
      <c r="X336" s="73"/>
      <c r="Y336" s="73" t="s">
        <v>2020</v>
      </c>
      <c r="Z336" s="73" t="s">
        <v>2021</v>
      </c>
    </row>
    <row r="337" spans="19:26">
      <c r="S337" s="73"/>
      <c r="T337" s="73"/>
      <c r="U337" s="73"/>
      <c r="V337" s="73"/>
      <c r="W337" s="73"/>
      <c r="X337" s="73"/>
      <c r="Y337" s="73" t="s">
        <v>2022</v>
      </c>
      <c r="Z337" s="73" t="s">
        <v>2023</v>
      </c>
    </row>
    <row r="338" spans="19:26">
      <c r="S338" s="73"/>
      <c r="T338" s="73"/>
      <c r="U338" s="73"/>
      <c r="V338" s="73"/>
      <c r="W338" s="73"/>
      <c r="X338" s="73"/>
      <c r="Y338" s="73" t="s">
        <v>2024</v>
      </c>
      <c r="Z338" s="73" t="s">
        <v>2025</v>
      </c>
    </row>
    <row r="339" spans="19:26">
      <c r="S339" s="73"/>
      <c r="T339" s="73"/>
      <c r="U339" s="73"/>
      <c r="V339" s="73"/>
      <c r="W339" s="73"/>
      <c r="X339" s="73"/>
      <c r="Y339" s="73" t="s">
        <v>2026</v>
      </c>
      <c r="Z339" s="73" t="s">
        <v>2027</v>
      </c>
    </row>
    <row r="340" spans="19:26">
      <c r="S340" s="73"/>
      <c r="T340" s="73"/>
      <c r="U340" s="73"/>
      <c r="V340" s="73"/>
      <c r="W340" s="73"/>
      <c r="X340" s="73"/>
      <c r="Y340" s="73" t="s">
        <v>2028</v>
      </c>
      <c r="Z340" s="73" t="s">
        <v>2029</v>
      </c>
    </row>
    <row r="341" spans="19:26">
      <c r="S341" s="73"/>
      <c r="T341" s="73"/>
      <c r="U341" s="73"/>
      <c r="V341" s="73"/>
      <c r="W341" s="73"/>
      <c r="X341" s="73"/>
      <c r="Y341" s="73" t="s">
        <v>2030</v>
      </c>
      <c r="Z341" s="73" t="s">
        <v>2031</v>
      </c>
    </row>
    <row r="342" spans="19:26">
      <c r="S342" s="73"/>
      <c r="T342" s="73"/>
      <c r="U342" s="73"/>
      <c r="V342" s="73"/>
      <c r="W342" s="73"/>
      <c r="X342" s="73"/>
      <c r="Y342" s="73" t="s">
        <v>2032</v>
      </c>
      <c r="Z342" s="73" t="s">
        <v>2033</v>
      </c>
    </row>
    <row r="343" spans="19:26">
      <c r="S343" s="73"/>
      <c r="T343" s="73"/>
      <c r="U343" s="73"/>
      <c r="V343" s="73"/>
      <c r="W343" s="73"/>
      <c r="X343" s="73"/>
      <c r="Y343" s="73" t="s">
        <v>2034</v>
      </c>
      <c r="Z343" s="73" t="s">
        <v>2035</v>
      </c>
    </row>
    <row r="344" spans="19:26">
      <c r="S344" s="73"/>
      <c r="T344" s="73"/>
      <c r="U344" s="73"/>
      <c r="V344" s="73"/>
      <c r="W344" s="73"/>
      <c r="X344" s="73"/>
      <c r="Y344" s="73" t="s">
        <v>2036</v>
      </c>
      <c r="Z344" s="73" t="s">
        <v>2037</v>
      </c>
    </row>
    <row r="345" spans="19:26">
      <c r="S345" s="73"/>
      <c r="T345" s="73"/>
      <c r="U345" s="73"/>
      <c r="V345" s="73"/>
      <c r="W345" s="73"/>
      <c r="X345" s="73"/>
      <c r="Y345" s="73" t="s">
        <v>2038</v>
      </c>
      <c r="Z345" s="73" t="s">
        <v>2039</v>
      </c>
    </row>
    <row r="346" spans="19:26">
      <c r="S346" s="73"/>
      <c r="T346" s="73"/>
      <c r="U346" s="73"/>
      <c r="V346" s="73"/>
      <c r="W346" s="73"/>
      <c r="X346" s="73"/>
      <c r="Y346" s="73" t="s">
        <v>2040</v>
      </c>
      <c r="Z346" s="73" t="s">
        <v>2041</v>
      </c>
    </row>
    <row r="347" spans="19:26">
      <c r="S347" s="73"/>
      <c r="T347" s="73"/>
      <c r="U347" s="73"/>
      <c r="V347" s="73"/>
      <c r="W347" s="73"/>
      <c r="X347" s="73"/>
      <c r="Y347" s="73" t="s">
        <v>2042</v>
      </c>
      <c r="Z347" s="73" t="s">
        <v>2043</v>
      </c>
    </row>
    <row r="348" spans="19:26">
      <c r="S348" s="73"/>
      <c r="T348" s="73"/>
      <c r="U348" s="73"/>
      <c r="V348" s="73"/>
      <c r="W348" s="73"/>
      <c r="X348" s="73"/>
      <c r="Y348" s="73" t="s">
        <v>2044</v>
      </c>
      <c r="Z348" s="73" t="s">
        <v>2045</v>
      </c>
    </row>
    <row r="349" spans="19:26">
      <c r="S349" s="73"/>
      <c r="T349" s="73"/>
      <c r="U349" s="73"/>
      <c r="V349" s="73"/>
      <c r="W349" s="73"/>
      <c r="X349" s="73"/>
      <c r="Y349" s="73" t="s">
        <v>2046</v>
      </c>
      <c r="Z349" s="73" t="s">
        <v>2047</v>
      </c>
    </row>
    <row r="350" spans="19:26">
      <c r="S350" s="73"/>
      <c r="T350" s="73"/>
      <c r="U350" s="73"/>
      <c r="V350" s="73"/>
      <c r="W350" s="73"/>
      <c r="X350" s="73"/>
      <c r="Y350" s="73" t="s">
        <v>2048</v>
      </c>
      <c r="Z350" s="73" t="s">
        <v>2049</v>
      </c>
    </row>
    <row r="351" spans="19:26">
      <c r="S351" s="73"/>
      <c r="T351" s="73"/>
      <c r="U351" s="73"/>
      <c r="V351" s="73"/>
      <c r="W351" s="73"/>
      <c r="X351" s="73"/>
      <c r="Y351" s="73" t="s">
        <v>2050</v>
      </c>
      <c r="Z351" s="73" t="s">
        <v>2051</v>
      </c>
    </row>
    <row r="352" spans="19:26">
      <c r="S352" s="73"/>
      <c r="T352" s="73"/>
      <c r="U352" s="73"/>
      <c r="V352" s="73"/>
      <c r="W352" s="73"/>
      <c r="X352" s="73"/>
      <c r="Y352" s="73" t="s">
        <v>2052</v>
      </c>
      <c r="Z352" s="73" t="s">
        <v>2053</v>
      </c>
    </row>
    <row r="353" spans="19:26">
      <c r="S353" s="73"/>
      <c r="T353" s="73"/>
      <c r="U353" s="73"/>
      <c r="V353" s="73"/>
      <c r="W353" s="73"/>
      <c r="X353" s="73"/>
      <c r="Y353" s="73" t="s">
        <v>2054</v>
      </c>
      <c r="Z353" s="73" t="s">
        <v>2055</v>
      </c>
    </row>
    <row r="354" spans="19:26">
      <c r="S354" s="73"/>
      <c r="T354" s="73"/>
      <c r="U354" s="73"/>
      <c r="V354" s="73"/>
      <c r="W354" s="73"/>
      <c r="X354" s="73"/>
      <c r="Y354" s="73" t="s">
        <v>2056</v>
      </c>
      <c r="Z354" s="73" t="s">
        <v>2057</v>
      </c>
    </row>
    <row r="355" spans="19:26">
      <c r="S355" s="73"/>
      <c r="T355" s="73"/>
      <c r="U355" s="73"/>
      <c r="V355" s="73"/>
      <c r="W355" s="73"/>
      <c r="X355" s="73"/>
      <c r="Y355" s="73" t="s">
        <v>2058</v>
      </c>
      <c r="Z355" s="73" t="s">
        <v>2059</v>
      </c>
    </row>
    <row r="356" spans="19:26">
      <c r="S356" s="73"/>
      <c r="T356" s="73"/>
      <c r="U356" s="73"/>
      <c r="V356" s="73"/>
      <c r="W356" s="73"/>
      <c r="X356" s="73"/>
      <c r="Y356" s="73" t="s">
        <v>2060</v>
      </c>
      <c r="Z356" s="73" t="s">
        <v>2061</v>
      </c>
    </row>
    <row r="357" spans="19:26">
      <c r="S357" s="73"/>
      <c r="T357" s="73"/>
      <c r="U357" s="73"/>
      <c r="V357" s="73"/>
      <c r="W357" s="73"/>
      <c r="X357" s="73"/>
      <c r="Y357" s="73" t="s">
        <v>2062</v>
      </c>
      <c r="Z357" s="73" t="s">
        <v>2063</v>
      </c>
    </row>
    <row r="358" spans="19:26">
      <c r="S358" s="73"/>
      <c r="T358" s="73"/>
      <c r="U358" s="73"/>
      <c r="V358" s="73"/>
      <c r="W358" s="73"/>
      <c r="X358" s="73"/>
      <c r="Y358" s="73" t="s">
        <v>2064</v>
      </c>
      <c r="Z358" s="73" t="s">
        <v>2065</v>
      </c>
    </row>
    <row r="359" spans="19:26">
      <c r="S359" s="73"/>
      <c r="T359" s="73"/>
      <c r="U359" s="73"/>
      <c r="V359" s="73"/>
      <c r="W359" s="73"/>
      <c r="X359" s="73"/>
      <c r="Y359" s="73" t="s">
        <v>2066</v>
      </c>
      <c r="Z359" s="73" t="s">
        <v>2067</v>
      </c>
    </row>
    <row r="360" spans="19:26">
      <c r="S360" s="73"/>
      <c r="T360" s="73"/>
      <c r="U360" s="73"/>
      <c r="V360" s="73"/>
      <c r="W360" s="73"/>
      <c r="X360" s="73"/>
      <c r="Y360" s="73" t="s">
        <v>2068</v>
      </c>
      <c r="Z360" s="73" t="s">
        <v>2069</v>
      </c>
    </row>
    <row r="361" spans="19:26">
      <c r="S361" s="73"/>
      <c r="T361" s="73"/>
      <c r="U361" s="73"/>
      <c r="V361" s="73"/>
      <c r="W361" s="73"/>
      <c r="X361" s="73"/>
      <c r="Y361" s="73" t="s">
        <v>2070</v>
      </c>
      <c r="Z361" s="73" t="s">
        <v>2071</v>
      </c>
    </row>
    <row r="362" spans="19:26">
      <c r="S362" s="73"/>
      <c r="T362" s="73"/>
      <c r="U362" s="73"/>
      <c r="V362" s="73"/>
      <c r="W362" s="73"/>
      <c r="X362" s="73"/>
      <c r="Y362" s="73" t="s">
        <v>2072</v>
      </c>
      <c r="Z362" s="73" t="s">
        <v>2073</v>
      </c>
    </row>
    <row r="363" spans="19:26">
      <c r="S363" s="73"/>
      <c r="T363" s="73"/>
      <c r="U363" s="73"/>
      <c r="V363" s="73"/>
      <c r="W363" s="73"/>
      <c r="X363" s="73"/>
      <c r="Y363" s="73" t="s">
        <v>2074</v>
      </c>
      <c r="Z363" s="73" t="s">
        <v>2075</v>
      </c>
    </row>
    <row r="364" spans="19:26">
      <c r="S364" s="73"/>
      <c r="T364" s="73"/>
      <c r="U364" s="73"/>
      <c r="V364" s="73"/>
      <c r="W364" s="73"/>
      <c r="X364" s="73"/>
      <c r="Y364" s="73" t="s">
        <v>2076</v>
      </c>
      <c r="Z364" s="73" t="s">
        <v>2077</v>
      </c>
    </row>
    <row r="365" spans="19:26">
      <c r="S365" s="73"/>
      <c r="T365" s="73"/>
      <c r="U365" s="73"/>
      <c r="V365" s="73"/>
      <c r="W365" s="73"/>
      <c r="X365" s="73"/>
      <c r="Y365" s="73" t="s">
        <v>2078</v>
      </c>
      <c r="Z365" s="73" t="s">
        <v>2079</v>
      </c>
    </row>
    <row r="366" spans="19:26">
      <c r="S366" s="73"/>
      <c r="T366" s="73"/>
      <c r="U366" s="73"/>
      <c r="V366" s="73"/>
      <c r="W366" s="73"/>
      <c r="X366" s="73"/>
      <c r="Y366" s="73" t="s">
        <v>2080</v>
      </c>
      <c r="Z366" s="73" t="s">
        <v>2081</v>
      </c>
    </row>
    <row r="367" spans="19:26">
      <c r="S367" s="73"/>
      <c r="T367" s="73"/>
      <c r="U367" s="73"/>
      <c r="V367" s="73"/>
      <c r="W367" s="73"/>
      <c r="X367" s="73"/>
      <c r="Y367" s="73" t="s">
        <v>2082</v>
      </c>
      <c r="Z367" s="73" t="s">
        <v>2083</v>
      </c>
    </row>
    <row r="368" spans="19:26">
      <c r="S368" s="73"/>
      <c r="T368" s="73"/>
      <c r="U368" s="73"/>
      <c r="V368" s="73"/>
      <c r="W368" s="73"/>
      <c r="X368" s="73"/>
      <c r="Y368" s="73" t="s">
        <v>2084</v>
      </c>
      <c r="Z368" s="73" t="s">
        <v>2085</v>
      </c>
    </row>
    <row r="369" spans="19:26">
      <c r="S369" s="73"/>
      <c r="T369" s="73"/>
      <c r="U369" s="73"/>
      <c r="V369" s="73"/>
      <c r="W369" s="73"/>
      <c r="X369" s="73"/>
      <c r="Y369" s="73" t="s">
        <v>2086</v>
      </c>
      <c r="Z369" s="73" t="s">
        <v>2087</v>
      </c>
    </row>
    <row r="370" spans="19:26">
      <c r="S370" s="73"/>
      <c r="T370" s="73"/>
      <c r="U370" s="73"/>
      <c r="V370" s="73"/>
      <c r="W370" s="73"/>
      <c r="X370" s="73"/>
      <c r="Y370" s="73" t="s">
        <v>2088</v>
      </c>
      <c r="Z370" s="73" t="s">
        <v>2089</v>
      </c>
    </row>
    <row r="371" spans="19:26">
      <c r="S371" s="73"/>
      <c r="T371" s="73"/>
      <c r="U371" s="73"/>
      <c r="V371" s="73"/>
      <c r="W371" s="73"/>
      <c r="X371" s="73"/>
      <c r="Y371" s="73" t="s">
        <v>2090</v>
      </c>
      <c r="Z371" s="73" t="s">
        <v>2091</v>
      </c>
    </row>
    <row r="372" spans="19:26">
      <c r="S372" s="73"/>
      <c r="T372" s="73"/>
      <c r="U372" s="73"/>
      <c r="V372" s="73"/>
      <c r="W372" s="73"/>
      <c r="X372" s="73"/>
      <c r="Y372" s="73" t="s">
        <v>2092</v>
      </c>
      <c r="Z372" s="73" t="s">
        <v>2093</v>
      </c>
    </row>
    <row r="373" spans="19:26">
      <c r="S373" s="73"/>
      <c r="T373" s="73"/>
      <c r="U373" s="73"/>
      <c r="V373" s="73"/>
      <c r="W373" s="73"/>
      <c r="X373" s="73"/>
      <c r="Y373" s="73" t="s">
        <v>2094</v>
      </c>
      <c r="Z373" s="73" t="s">
        <v>2095</v>
      </c>
    </row>
    <row r="374" spans="19:26">
      <c r="S374" s="73"/>
      <c r="T374" s="73"/>
      <c r="U374" s="73"/>
      <c r="V374" s="73"/>
      <c r="W374" s="73"/>
      <c r="X374" s="73"/>
      <c r="Y374" s="73" t="s">
        <v>2096</v>
      </c>
      <c r="Z374" s="73" t="s">
        <v>2097</v>
      </c>
    </row>
    <row r="375" spans="19:26">
      <c r="S375" s="73"/>
      <c r="T375" s="73"/>
      <c r="U375" s="73"/>
      <c r="V375" s="73"/>
      <c r="W375" s="73"/>
      <c r="X375" s="73"/>
      <c r="Y375" s="73" t="s">
        <v>2098</v>
      </c>
      <c r="Z375" s="73" t="s">
        <v>2099</v>
      </c>
    </row>
    <row r="376" spans="19:26">
      <c r="S376" s="73"/>
      <c r="T376" s="73"/>
      <c r="U376" s="73"/>
      <c r="V376" s="73"/>
      <c r="W376" s="73"/>
      <c r="X376" s="73"/>
      <c r="Y376" s="73" t="s">
        <v>2100</v>
      </c>
      <c r="Z376" s="73" t="s">
        <v>2101</v>
      </c>
    </row>
    <row r="377" spans="19:26">
      <c r="S377" s="73"/>
      <c r="T377" s="73"/>
      <c r="U377" s="73"/>
      <c r="V377" s="73"/>
      <c r="W377" s="73"/>
      <c r="X377" s="73"/>
      <c r="Y377" s="73" t="s">
        <v>2102</v>
      </c>
      <c r="Z377" s="73" t="s">
        <v>2103</v>
      </c>
    </row>
    <row r="378" spans="19:26">
      <c r="S378" s="73"/>
      <c r="T378" s="73"/>
      <c r="U378" s="73"/>
      <c r="V378" s="73"/>
      <c r="W378" s="73"/>
      <c r="X378" s="73"/>
      <c r="Y378" s="73" t="s">
        <v>2104</v>
      </c>
      <c r="Z378" s="73" t="s">
        <v>2105</v>
      </c>
    </row>
    <row r="379" spans="19:26">
      <c r="S379" s="73"/>
      <c r="T379" s="73"/>
      <c r="U379" s="73"/>
      <c r="V379" s="73"/>
      <c r="W379" s="73"/>
      <c r="X379" s="73"/>
      <c r="Y379" s="73" t="s">
        <v>2106</v>
      </c>
      <c r="Z379" s="73" t="s">
        <v>2107</v>
      </c>
    </row>
    <row r="380" spans="19:26">
      <c r="S380" s="73"/>
      <c r="T380" s="73"/>
      <c r="U380" s="73"/>
      <c r="V380" s="73"/>
      <c r="W380" s="73"/>
      <c r="X380" s="73"/>
      <c r="Y380" s="73" t="s">
        <v>2108</v>
      </c>
      <c r="Z380" s="73" t="s">
        <v>2109</v>
      </c>
    </row>
    <row r="381" spans="19:26">
      <c r="S381" s="73"/>
      <c r="T381" s="73"/>
      <c r="U381" s="73"/>
      <c r="V381" s="73"/>
      <c r="W381" s="73"/>
      <c r="X381" s="73"/>
      <c r="Y381" s="73" t="s">
        <v>2110</v>
      </c>
      <c r="Z381" s="73" t="s">
        <v>2111</v>
      </c>
    </row>
    <row r="382" spans="19:26">
      <c r="S382" s="73"/>
      <c r="T382" s="73"/>
      <c r="U382" s="73"/>
      <c r="V382" s="73"/>
      <c r="W382" s="73"/>
      <c r="X382" s="73"/>
      <c r="Y382" s="73" t="s">
        <v>2112</v>
      </c>
      <c r="Z382" s="73" t="s">
        <v>2113</v>
      </c>
    </row>
    <row r="383" spans="19:26">
      <c r="S383" s="73"/>
      <c r="T383" s="73"/>
      <c r="U383" s="73"/>
      <c r="V383" s="73"/>
      <c r="W383" s="73"/>
      <c r="X383" s="73"/>
      <c r="Y383" s="73" t="s">
        <v>2114</v>
      </c>
      <c r="Z383" s="73" t="s">
        <v>2115</v>
      </c>
    </row>
    <row r="384" spans="19:26">
      <c r="S384" s="73"/>
      <c r="T384" s="73"/>
      <c r="U384" s="73"/>
      <c r="V384" s="73"/>
      <c r="W384" s="73"/>
      <c r="X384" s="73"/>
      <c r="Y384" s="73" t="s">
        <v>2116</v>
      </c>
      <c r="Z384" s="73" t="s">
        <v>2117</v>
      </c>
    </row>
    <row r="385" spans="19:26">
      <c r="S385" s="73"/>
      <c r="T385" s="73"/>
      <c r="U385" s="73"/>
      <c r="V385" s="73"/>
      <c r="W385" s="73"/>
      <c r="X385" s="73"/>
      <c r="Y385" s="73" t="s">
        <v>2118</v>
      </c>
      <c r="Z385" s="73" t="s">
        <v>2119</v>
      </c>
    </row>
    <row r="386" spans="19:26">
      <c r="S386" s="73"/>
      <c r="T386" s="73"/>
      <c r="U386" s="73"/>
      <c r="V386" s="73"/>
      <c r="W386" s="73"/>
      <c r="X386" s="73"/>
      <c r="Y386" s="73" t="s">
        <v>2120</v>
      </c>
      <c r="Z386" s="73" t="s">
        <v>2121</v>
      </c>
    </row>
    <row r="387" spans="19:26">
      <c r="S387" s="73"/>
      <c r="T387" s="73"/>
      <c r="U387" s="73"/>
      <c r="V387" s="73"/>
      <c r="W387" s="73"/>
      <c r="X387" s="73"/>
      <c r="Y387" s="73" t="s">
        <v>2122</v>
      </c>
      <c r="Z387" s="73" t="s">
        <v>2123</v>
      </c>
    </row>
    <row r="388" spans="19:26">
      <c r="S388" s="73"/>
      <c r="T388" s="73"/>
      <c r="U388" s="73"/>
      <c r="V388" s="73"/>
      <c r="W388" s="73"/>
      <c r="X388" s="73"/>
      <c r="Y388" s="73" t="s">
        <v>2124</v>
      </c>
      <c r="Z388" s="73" t="s">
        <v>2125</v>
      </c>
    </row>
    <row r="389" spans="19:26">
      <c r="S389" s="73"/>
      <c r="T389" s="73"/>
      <c r="U389" s="73"/>
      <c r="V389" s="73"/>
      <c r="W389" s="73"/>
      <c r="X389" s="73"/>
      <c r="Y389" s="73" t="s">
        <v>2126</v>
      </c>
      <c r="Z389" s="73" t="s">
        <v>2127</v>
      </c>
    </row>
    <row r="390" spans="19:26">
      <c r="S390" s="73"/>
      <c r="T390" s="73"/>
      <c r="U390" s="73"/>
      <c r="V390" s="73"/>
      <c r="W390" s="73"/>
      <c r="X390" s="73"/>
      <c r="Y390" s="73" t="s">
        <v>2128</v>
      </c>
      <c r="Z390" s="73" t="s">
        <v>2129</v>
      </c>
    </row>
    <row r="391" spans="19:26">
      <c r="S391" s="73"/>
      <c r="T391" s="73"/>
      <c r="U391" s="73"/>
      <c r="V391" s="73"/>
      <c r="W391" s="73"/>
      <c r="X391" s="73"/>
      <c r="Y391" s="73" t="s">
        <v>2130</v>
      </c>
      <c r="Z391" s="73" t="s">
        <v>2131</v>
      </c>
    </row>
    <row r="392" spans="19:26">
      <c r="S392" s="73"/>
      <c r="T392" s="73"/>
      <c r="U392" s="73"/>
      <c r="V392" s="73"/>
      <c r="W392" s="73"/>
      <c r="X392" s="73"/>
      <c r="Y392" s="73" t="s">
        <v>2132</v>
      </c>
      <c r="Z392" s="73" t="s">
        <v>2133</v>
      </c>
    </row>
    <row r="393" spans="19:26">
      <c r="S393" s="73"/>
      <c r="T393" s="73"/>
      <c r="U393" s="73"/>
      <c r="V393" s="73"/>
      <c r="W393" s="73"/>
      <c r="X393" s="73"/>
      <c r="Y393" s="73" t="s">
        <v>2134</v>
      </c>
      <c r="Z393" s="73" t="s">
        <v>2135</v>
      </c>
    </row>
    <row r="394" spans="19:26">
      <c r="S394" s="73"/>
      <c r="T394" s="73"/>
      <c r="U394" s="73"/>
      <c r="V394" s="73"/>
      <c r="W394" s="73"/>
      <c r="X394" s="73"/>
      <c r="Y394" s="73" t="s">
        <v>1568</v>
      </c>
      <c r="Z394" s="73" t="s">
        <v>2136</v>
      </c>
    </row>
    <row r="395" spans="19:26">
      <c r="S395" s="73"/>
      <c r="T395" s="73"/>
      <c r="U395" s="73"/>
      <c r="V395" s="73"/>
      <c r="W395" s="73"/>
      <c r="X395" s="73"/>
      <c r="Y395" s="73" t="s">
        <v>2137</v>
      </c>
      <c r="Z395" s="73" t="s">
        <v>2138</v>
      </c>
    </row>
    <row r="396" spans="19:26">
      <c r="S396" s="73"/>
      <c r="T396" s="73"/>
      <c r="U396" s="73"/>
      <c r="V396" s="73"/>
      <c r="W396" s="73"/>
      <c r="X396" s="73"/>
      <c r="Y396" s="73" t="s">
        <v>2139</v>
      </c>
      <c r="Z396" s="73" t="s">
        <v>2140</v>
      </c>
    </row>
    <row r="397" spans="19:26">
      <c r="S397" s="73"/>
      <c r="T397" s="73"/>
      <c r="U397" s="73"/>
      <c r="V397" s="73"/>
      <c r="W397" s="73"/>
      <c r="X397" s="73"/>
      <c r="Y397" s="73" t="s">
        <v>2141</v>
      </c>
      <c r="Z397" s="73" t="s">
        <v>2142</v>
      </c>
    </row>
    <row r="398" spans="19:26">
      <c r="S398" s="73"/>
      <c r="T398" s="73"/>
      <c r="U398" s="73"/>
      <c r="V398" s="73"/>
      <c r="W398" s="73"/>
      <c r="X398" s="73"/>
      <c r="Y398" s="73" t="s">
        <v>2143</v>
      </c>
      <c r="Z398" s="73" t="s">
        <v>2144</v>
      </c>
    </row>
    <row r="399" spans="19:26">
      <c r="S399" s="73"/>
      <c r="T399" s="73"/>
      <c r="U399" s="73"/>
      <c r="V399" s="73"/>
      <c r="W399" s="73"/>
      <c r="X399" s="73"/>
      <c r="Y399" s="73" t="s">
        <v>2145</v>
      </c>
      <c r="Z399" s="73" t="s">
        <v>2146</v>
      </c>
    </row>
    <row r="400" spans="19:26">
      <c r="S400" s="73"/>
      <c r="T400" s="73"/>
      <c r="U400" s="73"/>
      <c r="V400" s="73"/>
      <c r="W400" s="73"/>
      <c r="X400" s="73"/>
      <c r="Y400" s="73" t="s">
        <v>2147</v>
      </c>
      <c r="Z400" s="73" t="s">
        <v>2148</v>
      </c>
    </row>
    <row r="401" spans="19:26">
      <c r="S401" s="73"/>
      <c r="T401" s="73"/>
      <c r="U401" s="73"/>
      <c r="V401" s="73"/>
      <c r="W401" s="73"/>
      <c r="X401" s="73"/>
      <c r="Y401" s="73" t="s">
        <v>2149</v>
      </c>
      <c r="Z401" s="73" t="s">
        <v>2150</v>
      </c>
    </row>
    <row r="402" spans="19:26">
      <c r="S402" s="73"/>
      <c r="T402" s="73"/>
      <c r="U402" s="73"/>
      <c r="V402" s="73"/>
      <c r="W402" s="73"/>
      <c r="X402" s="73"/>
      <c r="Y402" s="73" t="s">
        <v>1632</v>
      </c>
      <c r="Z402" s="73" t="s">
        <v>2151</v>
      </c>
    </row>
    <row r="403" spans="19:26">
      <c r="S403" s="73"/>
      <c r="T403" s="73"/>
      <c r="U403" s="73"/>
      <c r="V403" s="73"/>
      <c r="W403" s="73"/>
      <c r="X403" s="73"/>
      <c r="Y403" s="73" t="s">
        <v>2152</v>
      </c>
      <c r="Z403" s="73" t="s">
        <v>2153</v>
      </c>
    </row>
    <row r="404" spans="19:26">
      <c r="S404" s="73"/>
      <c r="T404" s="73"/>
      <c r="U404" s="73"/>
      <c r="V404" s="73"/>
      <c r="W404" s="73"/>
      <c r="X404" s="73"/>
      <c r="Y404" s="73" t="s">
        <v>2154</v>
      </c>
      <c r="Z404" s="73" t="s">
        <v>2155</v>
      </c>
    </row>
    <row r="405" spans="19:26">
      <c r="S405" s="73"/>
      <c r="T405" s="73"/>
      <c r="U405" s="73"/>
      <c r="V405" s="73"/>
      <c r="W405" s="73"/>
      <c r="X405" s="73"/>
      <c r="Y405" s="73" t="s">
        <v>2156</v>
      </c>
      <c r="Z405" s="73" t="s">
        <v>2157</v>
      </c>
    </row>
    <row r="406" spans="19:26">
      <c r="S406" s="73"/>
      <c r="T406" s="73"/>
      <c r="U406" s="73"/>
      <c r="V406" s="73"/>
      <c r="W406" s="73"/>
      <c r="X406" s="73"/>
      <c r="Y406" s="73" t="s">
        <v>2158</v>
      </c>
      <c r="Z406" s="73" t="s">
        <v>2159</v>
      </c>
    </row>
    <row r="407" spans="19:26">
      <c r="S407" s="73"/>
      <c r="T407" s="73"/>
      <c r="U407" s="73"/>
      <c r="V407" s="73"/>
      <c r="W407" s="73"/>
      <c r="X407" s="73"/>
      <c r="Y407" s="73" t="s">
        <v>2160</v>
      </c>
      <c r="Z407" s="73" t="s">
        <v>2161</v>
      </c>
    </row>
    <row r="408" spans="19:26">
      <c r="S408" s="73"/>
      <c r="T408" s="73"/>
      <c r="U408" s="73"/>
      <c r="V408" s="73"/>
      <c r="W408" s="73"/>
      <c r="X408" s="73"/>
      <c r="Y408" s="73" t="s">
        <v>2162</v>
      </c>
      <c r="Z408" s="73" t="s">
        <v>2163</v>
      </c>
    </row>
    <row r="409" spans="19:26">
      <c r="S409" s="73"/>
      <c r="T409" s="73"/>
      <c r="U409" s="73"/>
      <c r="V409" s="73"/>
      <c r="W409" s="73"/>
      <c r="X409" s="73"/>
      <c r="Y409" s="73" t="s">
        <v>2164</v>
      </c>
      <c r="Z409" s="73" t="s">
        <v>2165</v>
      </c>
    </row>
    <row r="410" spans="19:26">
      <c r="S410" s="73"/>
      <c r="T410" s="73"/>
      <c r="U410" s="73"/>
      <c r="V410" s="73"/>
      <c r="W410" s="73"/>
      <c r="X410" s="73"/>
      <c r="Y410" s="73" t="s">
        <v>2166</v>
      </c>
      <c r="Z410" s="73" t="s">
        <v>2167</v>
      </c>
    </row>
    <row r="411" spans="19:26">
      <c r="S411" s="73"/>
      <c r="T411" s="73"/>
      <c r="U411" s="73"/>
      <c r="V411" s="73"/>
      <c r="W411" s="73"/>
      <c r="X411" s="73"/>
      <c r="Y411" s="73" t="s">
        <v>2168</v>
      </c>
      <c r="Z411" s="73" t="s">
        <v>2169</v>
      </c>
    </row>
    <row r="412" spans="19:26">
      <c r="S412" s="73"/>
      <c r="T412" s="73"/>
      <c r="U412" s="73"/>
      <c r="V412" s="73"/>
      <c r="W412" s="73"/>
      <c r="X412" s="73"/>
      <c r="Y412" s="73" t="s">
        <v>2170</v>
      </c>
      <c r="Z412" s="73" t="s">
        <v>2171</v>
      </c>
    </row>
    <row r="413" spans="19:26">
      <c r="S413" s="73"/>
      <c r="T413" s="73"/>
      <c r="U413" s="73"/>
      <c r="V413" s="73"/>
      <c r="W413" s="73"/>
      <c r="X413" s="73"/>
      <c r="Y413" s="73" t="s">
        <v>2172</v>
      </c>
      <c r="Z413" s="73" t="s">
        <v>2173</v>
      </c>
    </row>
    <row r="414" spans="19:26">
      <c r="S414" s="73"/>
      <c r="T414" s="73"/>
      <c r="U414" s="73"/>
      <c r="V414" s="73"/>
      <c r="W414" s="73"/>
      <c r="X414" s="73"/>
      <c r="Y414" s="73" t="s">
        <v>2174</v>
      </c>
      <c r="Z414" s="73" t="s">
        <v>2175</v>
      </c>
    </row>
    <row r="415" spans="19:26">
      <c r="S415" s="73"/>
      <c r="T415" s="73"/>
      <c r="U415" s="73"/>
      <c r="V415" s="73"/>
      <c r="W415" s="73"/>
      <c r="X415" s="73"/>
      <c r="Y415" s="73" t="s">
        <v>2176</v>
      </c>
      <c r="Z415" s="73" t="s">
        <v>2177</v>
      </c>
    </row>
    <row r="416" spans="19:26">
      <c r="S416" s="73"/>
      <c r="T416" s="73"/>
      <c r="U416" s="73"/>
      <c r="V416" s="73"/>
      <c r="W416" s="73"/>
      <c r="X416" s="73"/>
      <c r="Y416" s="73" t="s">
        <v>2178</v>
      </c>
      <c r="Z416" s="73" t="s">
        <v>2179</v>
      </c>
    </row>
    <row r="417" spans="19:26">
      <c r="S417" s="73"/>
      <c r="T417" s="73"/>
      <c r="U417" s="73"/>
      <c r="V417" s="73"/>
      <c r="W417" s="73"/>
      <c r="X417" s="73"/>
      <c r="Y417" s="73" t="s">
        <v>2180</v>
      </c>
      <c r="Z417" s="73" t="s">
        <v>2181</v>
      </c>
    </row>
    <row r="418" spans="19:26">
      <c r="S418" s="73"/>
      <c r="T418" s="73"/>
      <c r="U418" s="73"/>
      <c r="V418" s="73"/>
      <c r="W418" s="73"/>
      <c r="X418" s="73"/>
      <c r="Y418" s="73" t="s">
        <v>2182</v>
      </c>
      <c r="Z418" s="73" t="s">
        <v>2183</v>
      </c>
    </row>
    <row r="419" spans="19:26">
      <c r="S419" s="73"/>
      <c r="T419" s="73"/>
      <c r="U419" s="73"/>
      <c r="V419" s="73"/>
      <c r="W419" s="73"/>
      <c r="X419" s="73"/>
      <c r="Y419" s="73" t="s">
        <v>2184</v>
      </c>
      <c r="Z419" s="73" t="s">
        <v>2185</v>
      </c>
    </row>
    <row r="420" spans="19:26">
      <c r="S420" s="73"/>
      <c r="T420" s="73"/>
      <c r="U420" s="73"/>
      <c r="V420" s="73"/>
      <c r="W420" s="73"/>
      <c r="X420" s="73"/>
      <c r="Y420" s="73" t="s">
        <v>2186</v>
      </c>
      <c r="Z420" s="73" t="s">
        <v>2187</v>
      </c>
    </row>
    <row r="421" spans="19:26">
      <c r="S421" s="73"/>
      <c r="T421" s="73"/>
      <c r="U421" s="73"/>
      <c r="V421" s="73"/>
      <c r="W421" s="73"/>
      <c r="X421" s="73"/>
      <c r="Y421" s="73" t="s">
        <v>2188</v>
      </c>
      <c r="Z421" s="73" t="s">
        <v>2189</v>
      </c>
    </row>
    <row r="422" spans="19:26">
      <c r="S422" s="73"/>
      <c r="T422" s="73"/>
      <c r="U422" s="73"/>
      <c r="V422" s="73"/>
      <c r="W422" s="73"/>
      <c r="X422" s="73"/>
      <c r="Y422" s="73" t="s">
        <v>2190</v>
      </c>
      <c r="Z422" s="73" t="s">
        <v>2191</v>
      </c>
    </row>
    <row r="423" spans="19:26">
      <c r="S423" s="73"/>
      <c r="T423" s="73"/>
      <c r="U423" s="73"/>
      <c r="V423" s="73"/>
      <c r="W423" s="73"/>
      <c r="X423" s="73"/>
      <c r="Y423" s="73" t="s">
        <v>2192</v>
      </c>
      <c r="Z423" s="73" t="s">
        <v>2193</v>
      </c>
    </row>
    <row r="424" spans="19:26">
      <c r="S424" s="73"/>
      <c r="T424" s="73"/>
      <c r="U424" s="73"/>
      <c r="V424" s="73"/>
      <c r="W424" s="73"/>
      <c r="X424" s="73"/>
      <c r="Y424" s="73" t="s">
        <v>2194</v>
      </c>
      <c r="Z424" s="73" t="s">
        <v>2195</v>
      </c>
    </row>
    <row r="425" spans="19:26">
      <c r="S425" s="73"/>
      <c r="T425" s="73"/>
      <c r="U425" s="73"/>
      <c r="V425" s="73"/>
      <c r="W425" s="73"/>
      <c r="X425" s="73"/>
      <c r="Y425" s="73" t="s">
        <v>2196</v>
      </c>
      <c r="Z425" s="73" t="s">
        <v>2197</v>
      </c>
    </row>
    <row r="426" spans="19:26">
      <c r="S426" s="73"/>
      <c r="T426" s="73"/>
      <c r="U426" s="73"/>
      <c r="V426" s="73"/>
      <c r="W426" s="73"/>
      <c r="X426" s="73"/>
      <c r="Y426" s="73" t="s">
        <v>2198</v>
      </c>
      <c r="Z426" s="73" t="s">
        <v>2199</v>
      </c>
    </row>
    <row r="427" spans="19:26">
      <c r="S427" s="73"/>
      <c r="T427" s="73"/>
      <c r="U427" s="73"/>
      <c r="V427" s="73"/>
      <c r="W427" s="73"/>
      <c r="X427" s="73"/>
      <c r="Y427" s="73" t="s">
        <v>2200</v>
      </c>
      <c r="Z427" s="73" t="s">
        <v>2201</v>
      </c>
    </row>
    <row r="428" spans="19:26">
      <c r="S428" s="73"/>
      <c r="T428" s="73"/>
      <c r="U428" s="73"/>
      <c r="V428" s="73"/>
      <c r="W428" s="73"/>
      <c r="X428" s="73"/>
      <c r="Y428" s="73" t="s">
        <v>2202</v>
      </c>
      <c r="Z428" s="73" t="s">
        <v>2203</v>
      </c>
    </row>
    <row r="429" spans="19:26">
      <c r="S429" s="73"/>
      <c r="T429" s="73"/>
      <c r="U429" s="73"/>
      <c r="V429" s="73"/>
      <c r="W429" s="73"/>
      <c r="X429" s="73"/>
      <c r="Y429" s="73" t="s">
        <v>1746</v>
      </c>
      <c r="Z429" s="73" t="s">
        <v>2204</v>
      </c>
    </row>
    <row r="430" spans="19:26">
      <c r="S430" s="73"/>
      <c r="T430" s="73"/>
      <c r="U430" s="73"/>
      <c r="V430" s="73"/>
      <c r="W430" s="73"/>
      <c r="X430" s="73"/>
      <c r="Y430" s="73" t="s">
        <v>2205</v>
      </c>
      <c r="Z430" s="73" t="s">
        <v>2206</v>
      </c>
    </row>
    <row r="431" spans="19:26">
      <c r="S431" s="73"/>
      <c r="T431" s="73"/>
      <c r="U431" s="73"/>
      <c r="V431" s="73"/>
      <c r="W431" s="73"/>
      <c r="X431" s="73"/>
      <c r="Y431" s="73" t="s">
        <v>2207</v>
      </c>
      <c r="Z431" s="73" t="s">
        <v>2208</v>
      </c>
    </row>
    <row r="432" spans="19:26">
      <c r="S432" s="73"/>
      <c r="T432" s="73"/>
      <c r="U432" s="73"/>
      <c r="V432" s="73"/>
      <c r="W432" s="73"/>
      <c r="X432" s="73"/>
      <c r="Y432" s="73" t="s">
        <v>2209</v>
      </c>
      <c r="Z432" s="73" t="s">
        <v>2210</v>
      </c>
    </row>
    <row r="433" spans="19:26">
      <c r="S433" s="73"/>
      <c r="T433" s="73"/>
      <c r="U433" s="73"/>
      <c r="V433" s="73"/>
      <c r="W433" s="73"/>
      <c r="X433" s="73"/>
      <c r="Y433" s="73" t="s">
        <v>2211</v>
      </c>
      <c r="Z433" s="73" t="s">
        <v>2212</v>
      </c>
    </row>
    <row r="434" spans="19:26">
      <c r="S434" s="73"/>
      <c r="T434" s="73"/>
      <c r="U434" s="73"/>
      <c r="V434" s="73"/>
      <c r="W434" s="73"/>
      <c r="X434" s="73"/>
      <c r="Y434" s="73" t="s">
        <v>2213</v>
      </c>
      <c r="Z434" s="73" t="s">
        <v>2214</v>
      </c>
    </row>
    <row r="435" spans="19:26">
      <c r="S435" s="73"/>
      <c r="T435" s="73"/>
      <c r="U435" s="73"/>
      <c r="V435" s="73"/>
      <c r="W435" s="73"/>
      <c r="X435" s="73"/>
      <c r="Y435" s="73" t="s">
        <v>2215</v>
      </c>
      <c r="Z435" s="73" t="s">
        <v>2216</v>
      </c>
    </row>
    <row r="436" spans="19:26">
      <c r="S436" s="73"/>
      <c r="T436" s="73"/>
      <c r="U436" s="73"/>
      <c r="V436" s="73"/>
      <c r="W436" s="73"/>
      <c r="X436" s="73"/>
      <c r="Y436" s="73" t="s">
        <v>2217</v>
      </c>
      <c r="Z436" s="73" t="s">
        <v>2218</v>
      </c>
    </row>
    <row r="437" spans="19:26">
      <c r="S437" s="73"/>
      <c r="T437" s="73"/>
      <c r="U437" s="73"/>
      <c r="V437" s="73"/>
      <c r="W437" s="73"/>
      <c r="X437" s="73"/>
      <c r="Y437" s="73" t="s">
        <v>2219</v>
      </c>
      <c r="Z437" s="73" t="s">
        <v>2220</v>
      </c>
    </row>
    <row r="438" spans="19:26">
      <c r="S438" s="73"/>
      <c r="T438" s="73"/>
      <c r="U438" s="73"/>
      <c r="V438" s="73"/>
      <c r="W438" s="73"/>
      <c r="X438" s="73"/>
      <c r="Y438" s="73" t="s">
        <v>2221</v>
      </c>
      <c r="Z438" s="73" t="s">
        <v>2222</v>
      </c>
    </row>
    <row r="439" spans="19:26">
      <c r="S439" s="73"/>
      <c r="T439" s="73"/>
      <c r="U439" s="73"/>
      <c r="V439" s="73"/>
      <c r="W439" s="73"/>
      <c r="X439" s="73"/>
      <c r="Y439" s="73" t="s">
        <v>2223</v>
      </c>
      <c r="Z439" s="73" t="s">
        <v>2224</v>
      </c>
    </row>
    <row r="440" spans="19:26">
      <c r="S440" s="73"/>
      <c r="T440" s="73"/>
      <c r="U440" s="73"/>
      <c r="V440" s="73"/>
      <c r="W440" s="73"/>
      <c r="X440" s="73"/>
      <c r="Y440" s="73" t="s">
        <v>2225</v>
      </c>
      <c r="Z440" s="73" t="s">
        <v>2226</v>
      </c>
    </row>
    <row r="441" spans="19:26">
      <c r="S441" s="73"/>
      <c r="T441" s="73"/>
      <c r="U441" s="73"/>
      <c r="V441" s="73"/>
      <c r="W441" s="73"/>
      <c r="X441" s="73"/>
      <c r="Y441" s="73" t="s">
        <v>2227</v>
      </c>
      <c r="Z441" s="73" t="s">
        <v>2228</v>
      </c>
    </row>
    <row r="442" spans="19:26">
      <c r="S442" s="73"/>
      <c r="T442" s="73"/>
      <c r="U442" s="73"/>
      <c r="V442" s="73"/>
      <c r="W442" s="73"/>
      <c r="X442" s="73"/>
      <c r="Y442" s="73" t="s">
        <v>2229</v>
      </c>
      <c r="Z442" s="73" t="s">
        <v>2230</v>
      </c>
    </row>
    <row r="443" spans="19:26">
      <c r="S443" s="73"/>
      <c r="T443" s="73"/>
      <c r="U443" s="73"/>
      <c r="V443" s="73"/>
      <c r="W443" s="73"/>
      <c r="X443" s="73"/>
      <c r="Y443" s="73" t="s">
        <v>2231</v>
      </c>
      <c r="Z443" s="73" t="s">
        <v>2232</v>
      </c>
    </row>
    <row r="444" spans="19:26">
      <c r="S444" s="73"/>
      <c r="T444" s="73"/>
      <c r="U444" s="73"/>
      <c r="V444" s="73"/>
      <c r="W444" s="73"/>
      <c r="X444" s="73"/>
      <c r="Y444" s="73" t="s">
        <v>2233</v>
      </c>
      <c r="Z444" s="73" t="s">
        <v>2234</v>
      </c>
    </row>
    <row r="445" spans="19:26">
      <c r="S445" s="73"/>
      <c r="T445" s="73"/>
      <c r="U445" s="73"/>
      <c r="V445" s="73"/>
      <c r="W445" s="73"/>
      <c r="X445" s="73"/>
      <c r="Y445" s="73" t="s">
        <v>2235</v>
      </c>
      <c r="Z445" s="73" t="s">
        <v>2236</v>
      </c>
    </row>
    <row r="446" spans="19:26">
      <c r="S446" s="73"/>
      <c r="T446" s="73"/>
      <c r="U446" s="73"/>
      <c r="V446" s="73"/>
      <c r="W446" s="73"/>
      <c r="X446" s="73"/>
      <c r="Y446" s="73" t="s">
        <v>2237</v>
      </c>
      <c r="Z446" s="73" t="s">
        <v>2238</v>
      </c>
    </row>
    <row r="447" spans="19:26">
      <c r="S447" s="73"/>
      <c r="T447" s="73"/>
      <c r="U447" s="73"/>
      <c r="V447" s="73"/>
      <c r="W447" s="73"/>
      <c r="X447" s="73"/>
      <c r="Y447" s="73" t="s">
        <v>2239</v>
      </c>
      <c r="Z447" s="73" t="s">
        <v>2240</v>
      </c>
    </row>
    <row r="448" spans="19:26">
      <c r="S448" s="73"/>
      <c r="T448" s="73"/>
      <c r="U448" s="73"/>
      <c r="V448" s="73"/>
      <c r="W448" s="73"/>
      <c r="X448" s="73"/>
      <c r="Y448" s="73" t="s">
        <v>2241</v>
      </c>
      <c r="Z448" s="73" t="s">
        <v>2242</v>
      </c>
    </row>
    <row r="449" spans="19:26">
      <c r="S449" s="73"/>
      <c r="T449" s="73"/>
      <c r="U449" s="73"/>
      <c r="V449" s="73"/>
      <c r="W449" s="73"/>
      <c r="X449" s="73"/>
      <c r="Y449" s="73" t="s">
        <v>2243</v>
      </c>
      <c r="Z449" s="73" t="s">
        <v>2244</v>
      </c>
    </row>
    <row r="450" spans="19:26">
      <c r="S450" s="73"/>
      <c r="T450" s="73"/>
      <c r="U450" s="73"/>
      <c r="V450" s="73"/>
      <c r="W450" s="73"/>
      <c r="X450" s="73"/>
      <c r="Y450" s="73" t="s">
        <v>2245</v>
      </c>
      <c r="Z450" s="73" t="s">
        <v>2246</v>
      </c>
    </row>
    <row r="451" spans="19:26">
      <c r="S451" s="73"/>
      <c r="T451" s="73"/>
      <c r="U451" s="73"/>
      <c r="V451" s="73"/>
      <c r="W451" s="73"/>
      <c r="X451" s="73"/>
      <c r="Y451" s="73" t="s">
        <v>2247</v>
      </c>
      <c r="Z451" s="73" t="s">
        <v>2248</v>
      </c>
    </row>
    <row r="452" spans="19:26">
      <c r="S452" s="73"/>
      <c r="T452" s="73"/>
      <c r="U452" s="73"/>
      <c r="V452" s="73"/>
      <c r="W452" s="73"/>
      <c r="X452" s="73"/>
      <c r="Y452" s="73" t="s">
        <v>2249</v>
      </c>
      <c r="Z452" s="73" t="s">
        <v>2250</v>
      </c>
    </row>
    <row r="453" spans="19:26">
      <c r="S453" s="73"/>
      <c r="T453" s="73"/>
      <c r="U453" s="73"/>
      <c r="V453" s="73"/>
      <c r="W453" s="73"/>
      <c r="X453" s="73"/>
      <c r="Y453" s="73" t="s">
        <v>2251</v>
      </c>
      <c r="Z453" s="73" t="s">
        <v>2252</v>
      </c>
    </row>
    <row r="454" spans="19:26">
      <c r="S454" s="73"/>
      <c r="T454" s="73"/>
      <c r="U454" s="73"/>
      <c r="V454" s="73"/>
      <c r="W454" s="73"/>
      <c r="X454" s="73"/>
      <c r="Y454" s="73" t="s">
        <v>2253</v>
      </c>
      <c r="Z454" s="73" t="s">
        <v>2254</v>
      </c>
    </row>
    <row r="455" spans="19:26">
      <c r="S455" s="73"/>
      <c r="T455" s="73"/>
      <c r="U455" s="73"/>
      <c r="V455" s="73"/>
      <c r="W455" s="73"/>
      <c r="X455" s="73"/>
      <c r="Y455" s="73" t="s">
        <v>2255</v>
      </c>
      <c r="Z455" s="73" t="s">
        <v>2256</v>
      </c>
    </row>
    <row r="456" spans="19:26">
      <c r="S456" s="73"/>
      <c r="T456" s="73"/>
      <c r="U456" s="73"/>
      <c r="V456" s="73"/>
      <c r="W456" s="73"/>
      <c r="X456" s="73"/>
      <c r="Y456" s="73" t="s">
        <v>2257</v>
      </c>
      <c r="Z456" s="73" t="s">
        <v>2258</v>
      </c>
    </row>
    <row r="457" spans="19:26">
      <c r="S457" s="73"/>
      <c r="T457" s="73"/>
      <c r="U457" s="73"/>
      <c r="V457" s="73"/>
      <c r="W457" s="73"/>
      <c r="X457" s="73"/>
      <c r="Y457" s="73" t="s">
        <v>2259</v>
      </c>
      <c r="Z457" s="73" t="s">
        <v>2260</v>
      </c>
    </row>
    <row r="458" spans="19:26">
      <c r="S458" s="73"/>
      <c r="T458" s="73"/>
      <c r="U458" s="73"/>
      <c r="V458" s="73"/>
      <c r="W458" s="73"/>
      <c r="X458" s="73"/>
      <c r="Y458" s="73" t="s">
        <v>2261</v>
      </c>
      <c r="Z458" s="73" t="s">
        <v>2262</v>
      </c>
    </row>
    <row r="459" spans="19:26">
      <c r="S459" s="73"/>
      <c r="T459" s="73"/>
      <c r="U459" s="73"/>
      <c r="V459" s="73"/>
      <c r="W459" s="73"/>
      <c r="X459" s="73"/>
      <c r="Y459" s="73" t="s">
        <v>2263</v>
      </c>
      <c r="Z459" s="73" t="s">
        <v>2264</v>
      </c>
    </row>
    <row r="460" spans="19:26">
      <c r="S460" s="73"/>
      <c r="T460" s="73"/>
      <c r="U460" s="73"/>
      <c r="V460" s="73"/>
      <c r="W460" s="73"/>
      <c r="X460" s="73"/>
      <c r="Y460" s="73" t="s">
        <v>2265</v>
      </c>
      <c r="Z460" s="73" t="s">
        <v>2266</v>
      </c>
    </row>
    <row r="461" spans="19:26">
      <c r="S461" s="73"/>
      <c r="T461" s="73"/>
      <c r="U461" s="73"/>
      <c r="V461" s="73"/>
      <c r="W461" s="73"/>
      <c r="X461" s="73"/>
      <c r="Y461" s="73" t="s">
        <v>2267</v>
      </c>
      <c r="Z461" s="73" t="s">
        <v>2268</v>
      </c>
    </row>
    <row r="462" spans="19:26">
      <c r="S462" s="73"/>
      <c r="T462" s="73"/>
      <c r="U462" s="73"/>
      <c r="V462" s="73"/>
      <c r="W462" s="73"/>
      <c r="X462" s="73"/>
      <c r="Y462" s="73" t="s">
        <v>2269</v>
      </c>
      <c r="Z462" s="73" t="s">
        <v>2270</v>
      </c>
    </row>
    <row r="463" spans="19:26">
      <c r="S463" s="73"/>
      <c r="T463" s="73"/>
      <c r="U463" s="73"/>
      <c r="V463" s="73"/>
      <c r="W463" s="73"/>
      <c r="X463" s="73"/>
      <c r="Y463" s="73" t="s">
        <v>2271</v>
      </c>
      <c r="Z463" s="73" t="s">
        <v>2272</v>
      </c>
    </row>
    <row r="464" spans="19:26">
      <c r="S464" s="73"/>
      <c r="T464" s="73"/>
      <c r="U464" s="73"/>
      <c r="V464" s="73"/>
      <c r="W464" s="73"/>
      <c r="X464" s="73"/>
      <c r="Y464" s="73" t="s">
        <v>2273</v>
      </c>
      <c r="Z464" s="73" t="s">
        <v>2274</v>
      </c>
    </row>
    <row r="465" spans="19:26">
      <c r="S465" s="73"/>
      <c r="T465" s="73"/>
      <c r="U465" s="73"/>
      <c r="V465" s="73"/>
      <c r="W465" s="73"/>
      <c r="X465" s="73"/>
      <c r="Y465" s="73" t="s">
        <v>2275</v>
      </c>
      <c r="Z465" s="73" t="s">
        <v>2276</v>
      </c>
    </row>
    <row r="466" spans="19:26">
      <c r="S466" s="73"/>
      <c r="T466" s="73"/>
      <c r="U466" s="73"/>
      <c r="V466" s="73"/>
      <c r="W466" s="73"/>
      <c r="X466" s="73"/>
      <c r="Y466" s="73" t="s">
        <v>2277</v>
      </c>
      <c r="Z466" s="73" t="s">
        <v>2278</v>
      </c>
    </row>
    <row r="467" spans="19:26">
      <c r="S467" s="73"/>
      <c r="T467" s="73"/>
      <c r="U467" s="73"/>
      <c r="V467" s="73"/>
      <c r="W467" s="73"/>
      <c r="X467" s="73"/>
      <c r="Y467" s="73" t="s">
        <v>2279</v>
      </c>
      <c r="Z467" s="73" t="s">
        <v>1938</v>
      </c>
    </row>
    <row r="468" spans="19:26">
      <c r="S468" s="73"/>
      <c r="T468" s="73"/>
      <c r="U468" s="73"/>
      <c r="V468" s="73"/>
      <c r="W468" s="73"/>
      <c r="X468" s="73"/>
      <c r="Y468" s="73" t="s">
        <v>2280</v>
      </c>
      <c r="Z468" s="73" t="s">
        <v>2281</v>
      </c>
    </row>
    <row r="469" spans="19:26">
      <c r="S469" s="73"/>
      <c r="T469" s="73"/>
      <c r="U469" s="73"/>
      <c r="V469" s="73"/>
      <c r="W469" s="73"/>
      <c r="X469" s="73"/>
      <c r="Y469" s="73" t="s">
        <v>2282</v>
      </c>
      <c r="Z469" s="73" t="s">
        <v>2283</v>
      </c>
    </row>
    <row r="470" spans="19:26">
      <c r="S470" s="73"/>
      <c r="T470" s="73"/>
      <c r="U470" s="73"/>
      <c r="V470" s="73"/>
      <c r="W470" s="73"/>
      <c r="X470" s="73"/>
      <c r="Y470" s="73" t="s">
        <v>2284</v>
      </c>
      <c r="Z470" s="73" t="s">
        <v>2285</v>
      </c>
    </row>
    <row r="471" spans="19:26">
      <c r="S471" s="73"/>
      <c r="T471" s="73"/>
      <c r="U471" s="73"/>
      <c r="V471" s="73"/>
      <c r="W471" s="73"/>
      <c r="X471" s="73"/>
      <c r="Y471" s="73" t="s">
        <v>2286</v>
      </c>
      <c r="Z471" s="73" t="s">
        <v>2287</v>
      </c>
    </row>
    <row r="472" spans="19:26">
      <c r="S472" s="73"/>
      <c r="T472" s="73"/>
      <c r="U472" s="73"/>
      <c r="V472" s="73"/>
      <c r="W472" s="73"/>
      <c r="X472" s="73"/>
      <c r="Y472" s="73" t="s">
        <v>2288</v>
      </c>
      <c r="Z472" s="73" t="s">
        <v>2289</v>
      </c>
    </row>
    <row r="473" spans="19:26">
      <c r="S473" s="73"/>
      <c r="T473" s="73"/>
      <c r="U473" s="73"/>
      <c r="V473" s="73"/>
      <c r="W473" s="73"/>
      <c r="X473" s="73"/>
      <c r="Y473" s="73" t="s">
        <v>2290</v>
      </c>
      <c r="Z473" s="73" t="s">
        <v>2291</v>
      </c>
    </row>
    <row r="474" spans="19:26">
      <c r="S474" s="73"/>
      <c r="T474" s="73"/>
      <c r="U474" s="73"/>
      <c r="V474" s="73"/>
      <c r="W474" s="73"/>
      <c r="X474" s="73"/>
      <c r="Y474" s="73" t="s">
        <v>2292</v>
      </c>
      <c r="Z474" s="73" t="s">
        <v>2293</v>
      </c>
    </row>
    <row r="475" spans="19:26">
      <c r="S475" s="73"/>
      <c r="T475" s="73"/>
      <c r="U475" s="73"/>
      <c r="V475" s="73"/>
      <c r="W475" s="73"/>
      <c r="X475" s="73"/>
      <c r="Y475" s="73" t="s">
        <v>2294</v>
      </c>
      <c r="Z475" s="73" t="s">
        <v>2295</v>
      </c>
    </row>
    <row r="476" spans="19:26">
      <c r="S476" s="73"/>
      <c r="T476" s="73"/>
      <c r="U476" s="73"/>
      <c r="V476" s="73"/>
      <c r="W476" s="73"/>
      <c r="X476" s="73"/>
      <c r="Y476" s="73" t="s">
        <v>2296</v>
      </c>
      <c r="Z476" s="73" t="s">
        <v>2297</v>
      </c>
    </row>
  </sheetData>
  <autoFilter ref="J1:J2" xr:uid="{8C4C116A-B3C0-4BEF-9172-D4FB38EC8F9D}"/>
  <pageMargins left="0.7" right="0.7" top="0.75" bottom="0.75" header="0.3" footer="0.3"/>
  <pageSetup orientation="portrait" r:id="rId1"/>
  <headerFooter>
    <oddHeader>&amp;C&amp;"Arial"&amp;11&amp;K000000 OFFICIAL-SENSITIVE - PERSONAL&amp;1#_x000D_</oddHeader>
    <oddFooter>&amp;C_x000D_&amp;1#&amp;"Arial"&amp;11&amp;K000000 OFFICIAL-SENSITIVE - PERSONAL</oddFooter>
  </headerFooter>
  <tableParts count="9">
    <tablePart r:id="rId2"/>
    <tablePart r:id="rId3"/>
    <tablePart r:id="rId4"/>
    <tablePart r:id="rId5"/>
    <tablePart r:id="rId6"/>
    <tablePart r:id="rId7"/>
    <tablePart r:id="rId8"/>
    <tablePart r:id="rId9"/>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21CF7-5F1F-47C7-860B-0139BE2F3FFB}">
  <sheetPr>
    <tabColor theme="9"/>
    <pageSetUpPr fitToPage="1"/>
  </sheetPr>
  <dimension ref="A1:BW198"/>
  <sheetViews>
    <sheetView tabSelected="1" zoomScaleNormal="100" workbookViewId="0">
      <selection activeCell="I74" sqref="I74:M74"/>
    </sheetView>
  </sheetViews>
  <sheetFormatPr defaultColWidth="5.5703125" defaultRowHeight="20.100000000000001" customHeight="1"/>
  <cols>
    <col min="1" max="1" width="5.5703125" style="15"/>
    <col min="2" max="2" width="5.5703125" style="15" customWidth="1"/>
    <col min="3" max="12" width="5.5703125" style="15"/>
    <col min="13" max="13" width="5.5703125" style="15" customWidth="1"/>
    <col min="14" max="27" width="5.5703125" style="15"/>
    <col min="28" max="28" width="5.5703125" style="15" customWidth="1"/>
    <col min="29" max="30" width="5.5703125" style="15"/>
    <col min="31" max="31" width="1" style="15" customWidth="1"/>
    <col min="32" max="33" width="5.5703125" style="15"/>
    <col min="34" max="34" width="7.28515625" style="15" bestFit="1" customWidth="1"/>
    <col min="35" max="36" width="5.5703125" style="15"/>
    <col min="37" max="37" width="7.7109375" style="15" bestFit="1" customWidth="1"/>
    <col min="38" max="39" width="5.5703125" style="15" customWidth="1"/>
    <col min="40" max="16384" width="5.5703125" style="15"/>
  </cols>
  <sheetData>
    <row r="1" spans="1:38" s="23" customFormat="1" ht="20.100000000000001" customHeight="1">
      <c r="A1" s="21" t="s">
        <v>88</v>
      </c>
      <c r="B1" s="21"/>
      <c r="C1" s="21"/>
      <c r="D1" s="21"/>
      <c r="E1" s="21"/>
      <c r="F1" s="88" t="s">
        <v>89</v>
      </c>
      <c r="G1" s="88"/>
      <c r="H1" s="88"/>
      <c r="I1" s="88"/>
      <c r="J1" s="88"/>
      <c r="K1" s="88"/>
      <c r="L1" s="88"/>
      <c r="M1" s="88"/>
      <c r="N1" s="88"/>
      <c r="O1" s="88"/>
      <c r="P1" s="88"/>
      <c r="Q1" s="88"/>
      <c r="R1" s="88"/>
      <c r="S1" s="88"/>
      <c r="T1" s="88"/>
      <c r="U1" s="88"/>
      <c r="V1" s="88"/>
      <c r="W1" s="88"/>
      <c r="X1" s="88"/>
      <c r="Y1" s="88"/>
      <c r="Z1" s="88"/>
      <c r="AA1" s="21"/>
      <c r="AB1" s="21" t="s">
        <v>1</v>
      </c>
      <c r="AC1" s="21"/>
      <c r="AD1" s="21"/>
      <c r="AE1" s="21"/>
      <c r="AF1" s="30"/>
      <c r="AG1" s="15"/>
      <c r="AH1" s="15"/>
      <c r="AI1" s="15"/>
      <c r="AJ1" s="15"/>
    </row>
    <row r="2" spans="1:38" ht="20.100000000000001" customHeight="1">
      <c r="A2" s="20"/>
      <c r="B2" s="20"/>
      <c r="C2" s="20"/>
      <c r="D2" s="22"/>
      <c r="E2" s="21"/>
      <c r="F2" s="133" t="s">
        <v>90</v>
      </c>
      <c r="G2" s="133"/>
      <c r="H2" s="133"/>
      <c r="I2" s="133"/>
      <c r="J2" s="133"/>
      <c r="K2" s="133"/>
      <c r="L2" s="133"/>
      <c r="M2" s="133"/>
      <c r="N2" s="133"/>
      <c r="O2" s="133"/>
      <c r="P2" s="133"/>
      <c r="Q2" s="133"/>
      <c r="R2" s="133"/>
      <c r="S2" s="133"/>
      <c r="T2" s="133"/>
      <c r="U2" s="133"/>
      <c r="V2" s="133"/>
      <c r="W2" s="133"/>
      <c r="X2" s="133"/>
      <c r="Y2" s="133"/>
      <c r="Z2" s="133"/>
      <c r="AA2" s="20" t="s">
        <v>91</v>
      </c>
      <c r="AB2" s="20"/>
      <c r="AC2" s="20"/>
      <c r="AD2" s="30"/>
      <c r="AE2" s="30"/>
      <c r="AF2" s="30"/>
    </row>
    <row r="3" spans="1:38" ht="20.100000000000001" customHeight="1">
      <c r="A3" s="90" t="s">
        <v>92</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30"/>
      <c r="AF3" s="30"/>
    </row>
    <row r="4" spans="1:38" ht="20.100000000000001" customHeight="1">
      <c r="A4" s="90"/>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30"/>
      <c r="AF4" s="30"/>
    </row>
    <row r="5" spans="1:38" ht="20.100000000000001" customHeight="1">
      <c r="A5" s="90"/>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30"/>
      <c r="AF5" s="30"/>
    </row>
    <row r="6" spans="1:38" ht="20.100000000000001" customHeight="1">
      <c r="A6" s="17" t="s">
        <v>93</v>
      </c>
      <c r="B6" s="17"/>
      <c r="C6" s="17" t="s">
        <v>94</v>
      </c>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30"/>
    </row>
    <row r="7" spans="1:38" ht="20.100000000000001" customHeight="1">
      <c r="A7" s="18"/>
      <c r="B7" s="18" t="s">
        <v>95</v>
      </c>
      <c r="C7" s="18"/>
      <c r="D7" s="19"/>
      <c r="E7" s="18"/>
      <c r="F7" s="18" t="s">
        <v>96</v>
      </c>
      <c r="G7" s="18"/>
      <c r="H7" s="18"/>
      <c r="I7" s="18" t="s">
        <v>97</v>
      </c>
      <c r="J7" s="18"/>
      <c r="K7" s="18"/>
      <c r="L7" s="18"/>
      <c r="M7" s="18" t="s">
        <v>98</v>
      </c>
      <c r="N7" s="18"/>
      <c r="O7" s="18"/>
      <c r="P7" s="18"/>
      <c r="Q7" s="28"/>
      <c r="R7" s="28"/>
      <c r="S7" s="28"/>
      <c r="T7" s="18" t="s">
        <v>99</v>
      </c>
      <c r="U7" s="18"/>
      <c r="V7" s="18"/>
      <c r="W7" s="18"/>
      <c r="X7" s="28"/>
      <c r="Y7" s="28"/>
      <c r="Z7" s="28"/>
      <c r="AA7" s="18" t="s">
        <v>100</v>
      </c>
      <c r="AB7" s="18"/>
      <c r="AC7" s="28"/>
      <c r="AD7" s="28"/>
      <c r="AE7" s="28"/>
      <c r="AF7" s="30"/>
      <c r="AH7" s="140"/>
      <c r="AI7" s="140"/>
      <c r="AJ7" s="140"/>
      <c r="AK7" s="140"/>
      <c r="AL7" s="140"/>
    </row>
    <row r="8" spans="1:38" ht="20.100000000000001" customHeight="1">
      <c r="A8" s="18">
        <v>1</v>
      </c>
      <c r="B8" s="96"/>
      <c r="C8" s="99"/>
      <c r="D8" s="97"/>
      <c r="E8" s="26"/>
      <c r="F8" s="96"/>
      <c r="G8" s="97"/>
      <c r="H8" s="18"/>
      <c r="I8" s="96"/>
      <c r="J8" s="99"/>
      <c r="K8" s="97"/>
      <c r="L8" s="18"/>
      <c r="M8" s="110"/>
      <c r="N8" s="110"/>
      <c r="O8" s="110"/>
      <c r="P8" s="110"/>
      <c r="Q8" s="110"/>
      <c r="R8" s="110"/>
      <c r="S8" s="28"/>
      <c r="T8" s="110"/>
      <c r="U8" s="110"/>
      <c r="V8" s="110"/>
      <c r="W8" s="110"/>
      <c r="X8" s="110"/>
      <c r="Y8" s="110"/>
      <c r="Z8" s="28"/>
      <c r="AA8" s="108"/>
      <c r="AB8" s="109"/>
      <c r="AC8" s="28"/>
      <c r="AD8" s="28"/>
      <c r="AE8" s="28"/>
      <c r="AF8" s="30"/>
    </row>
    <row r="9" spans="1:38" ht="5.0999999999999996" customHeight="1">
      <c r="A9" s="18"/>
      <c r="B9" s="18"/>
      <c r="C9" s="18"/>
      <c r="D9" s="18"/>
      <c r="E9" s="18"/>
      <c r="F9" s="33"/>
      <c r="G9" s="33"/>
      <c r="H9" s="18"/>
      <c r="I9" s="18"/>
      <c r="J9" s="18"/>
      <c r="K9" s="18"/>
      <c r="L9" s="18"/>
      <c r="M9" s="18"/>
      <c r="N9" s="18"/>
      <c r="O9" s="18"/>
      <c r="P9" s="18"/>
      <c r="Q9" s="28"/>
      <c r="R9" s="28"/>
      <c r="S9" s="28"/>
      <c r="T9" s="18"/>
      <c r="U9" s="18"/>
      <c r="V9" s="18"/>
      <c r="W9" s="18"/>
      <c r="X9" s="28"/>
      <c r="Y9" s="28"/>
      <c r="Z9" s="28"/>
      <c r="AA9" s="18"/>
      <c r="AB9" s="18"/>
      <c r="AC9" s="28"/>
      <c r="AD9" s="28"/>
      <c r="AE9" s="28"/>
      <c r="AF9" s="30"/>
    </row>
    <row r="10" spans="1:38" ht="20.100000000000001" customHeight="1">
      <c r="A10" s="18">
        <v>2</v>
      </c>
      <c r="B10" s="96"/>
      <c r="C10" s="99"/>
      <c r="D10" s="97"/>
      <c r="E10" s="26"/>
      <c r="F10" s="96"/>
      <c r="G10" s="97"/>
      <c r="H10" s="18"/>
      <c r="I10" s="96"/>
      <c r="J10" s="99"/>
      <c r="K10" s="97"/>
      <c r="L10" s="18"/>
      <c r="M10" s="110"/>
      <c r="N10" s="110"/>
      <c r="O10" s="110"/>
      <c r="P10" s="110"/>
      <c r="Q10" s="110"/>
      <c r="R10" s="110"/>
      <c r="S10" s="28"/>
      <c r="T10" s="110"/>
      <c r="U10" s="110"/>
      <c r="V10" s="110"/>
      <c r="W10" s="110"/>
      <c r="X10" s="110"/>
      <c r="Y10" s="110"/>
      <c r="Z10" s="28"/>
      <c r="AA10" s="108"/>
      <c r="AB10" s="109"/>
      <c r="AC10" s="28"/>
      <c r="AD10" s="28"/>
      <c r="AE10" s="28"/>
      <c r="AF10" s="30"/>
    </row>
    <row r="11" spans="1:38" ht="5.0999999999999996" customHeight="1">
      <c r="A11" s="18"/>
      <c r="B11" s="18"/>
      <c r="C11" s="18"/>
      <c r="D11" s="18"/>
      <c r="E11" s="27"/>
      <c r="F11" s="33"/>
      <c r="G11" s="33"/>
      <c r="H11" s="18"/>
      <c r="I11" s="18"/>
      <c r="J11" s="18"/>
      <c r="K11" s="18"/>
      <c r="L11" s="18"/>
      <c r="M11" s="18"/>
      <c r="N11" s="18"/>
      <c r="O11" s="18"/>
      <c r="P11" s="18"/>
      <c r="Q11" s="28"/>
      <c r="R11" s="28"/>
      <c r="S11" s="28"/>
      <c r="T11" s="18"/>
      <c r="U11" s="18"/>
      <c r="V11" s="18"/>
      <c r="W11" s="18"/>
      <c r="X11" s="28"/>
      <c r="Y11" s="28"/>
      <c r="Z11" s="28"/>
      <c r="AA11" s="18"/>
      <c r="AB11" s="18"/>
      <c r="AC11" s="28"/>
      <c r="AD11" s="28"/>
      <c r="AE11" s="28"/>
      <c r="AF11" s="30"/>
    </row>
    <row r="12" spans="1:38" ht="20.100000000000001" customHeight="1">
      <c r="A12" s="18">
        <v>3</v>
      </c>
      <c r="B12" s="96"/>
      <c r="C12" s="99"/>
      <c r="D12" s="97"/>
      <c r="E12" s="26"/>
      <c r="F12" s="96"/>
      <c r="G12" s="97"/>
      <c r="H12" s="18"/>
      <c r="I12" s="96"/>
      <c r="J12" s="99"/>
      <c r="K12" s="97"/>
      <c r="L12" s="18"/>
      <c r="M12" s="110"/>
      <c r="N12" s="110"/>
      <c r="O12" s="110"/>
      <c r="P12" s="110"/>
      <c r="Q12" s="110"/>
      <c r="R12" s="110"/>
      <c r="S12" s="28"/>
      <c r="T12" s="110"/>
      <c r="U12" s="110"/>
      <c r="V12" s="110"/>
      <c r="W12" s="110"/>
      <c r="X12" s="110"/>
      <c r="Y12" s="110"/>
      <c r="Z12" s="28"/>
      <c r="AA12" s="108"/>
      <c r="AB12" s="109"/>
      <c r="AC12" s="28"/>
      <c r="AD12" s="28"/>
      <c r="AE12" s="28"/>
      <c r="AF12" s="30"/>
    </row>
    <row r="13" spans="1:38" ht="5.0999999999999996" customHeight="1">
      <c r="A13" s="18"/>
      <c r="B13" s="18"/>
      <c r="C13" s="18"/>
      <c r="D13" s="18"/>
      <c r="E13" s="27"/>
      <c r="F13" s="33"/>
      <c r="G13" s="33"/>
      <c r="H13" s="18"/>
      <c r="I13" s="18"/>
      <c r="J13" s="18"/>
      <c r="K13" s="18"/>
      <c r="L13" s="18"/>
      <c r="M13" s="18"/>
      <c r="N13" s="18"/>
      <c r="O13" s="18"/>
      <c r="P13" s="18"/>
      <c r="Q13" s="28"/>
      <c r="R13" s="28"/>
      <c r="S13" s="28"/>
      <c r="T13" s="18"/>
      <c r="U13" s="18"/>
      <c r="V13" s="18"/>
      <c r="W13" s="18"/>
      <c r="X13" s="28"/>
      <c r="Y13" s="28"/>
      <c r="Z13" s="28"/>
      <c r="AA13" s="18"/>
      <c r="AB13" s="18"/>
      <c r="AC13" s="28"/>
      <c r="AD13" s="28"/>
      <c r="AE13" s="28"/>
      <c r="AF13" s="30"/>
    </row>
    <row r="14" spans="1:38" ht="20.100000000000001" customHeight="1">
      <c r="A14" s="18">
        <v>4</v>
      </c>
      <c r="B14" s="96"/>
      <c r="C14" s="99"/>
      <c r="D14" s="97"/>
      <c r="E14" s="26"/>
      <c r="F14" s="96"/>
      <c r="G14" s="97"/>
      <c r="H14" s="18"/>
      <c r="I14" s="96"/>
      <c r="J14" s="99"/>
      <c r="K14" s="97"/>
      <c r="L14" s="18"/>
      <c r="M14" s="110"/>
      <c r="N14" s="110"/>
      <c r="O14" s="110"/>
      <c r="P14" s="110"/>
      <c r="Q14" s="110"/>
      <c r="R14" s="110"/>
      <c r="S14" s="28"/>
      <c r="T14" s="110"/>
      <c r="U14" s="110"/>
      <c r="V14" s="110"/>
      <c r="W14" s="110"/>
      <c r="X14" s="110"/>
      <c r="Y14" s="110"/>
      <c r="Z14" s="28"/>
      <c r="AA14" s="108"/>
      <c r="AB14" s="109"/>
      <c r="AC14" s="28"/>
      <c r="AD14" s="28"/>
      <c r="AE14" s="28"/>
      <c r="AF14" s="30"/>
    </row>
    <row r="15" spans="1:38" ht="5.0999999999999996" customHeight="1">
      <c r="A15" s="18"/>
      <c r="B15" s="18"/>
      <c r="C15" s="18"/>
      <c r="D15" s="18"/>
      <c r="E15" s="18"/>
      <c r="F15" s="33"/>
      <c r="G15" s="33"/>
      <c r="H15" s="18"/>
      <c r="I15" s="18"/>
      <c r="J15" s="18"/>
      <c r="K15" s="18"/>
      <c r="L15" s="18"/>
      <c r="M15" s="18"/>
      <c r="N15" s="18"/>
      <c r="O15" s="18"/>
      <c r="P15" s="18"/>
      <c r="Q15" s="28"/>
      <c r="R15" s="28"/>
      <c r="S15" s="28"/>
      <c r="T15" s="18"/>
      <c r="U15" s="18"/>
      <c r="V15" s="18"/>
      <c r="W15" s="18"/>
      <c r="X15" s="28"/>
      <c r="Y15" s="28"/>
      <c r="Z15" s="28"/>
      <c r="AA15" s="18"/>
      <c r="AB15" s="18"/>
      <c r="AC15" s="28"/>
      <c r="AD15" s="28"/>
      <c r="AE15" s="28"/>
      <c r="AF15" s="30"/>
    </row>
    <row r="16" spans="1:38" ht="20.100000000000001" customHeight="1">
      <c r="A16" s="18">
        <v>5</v>
      </c>
      <c r="B16" s="96"/>
      <c r="C16" s="99"/>
      <c r="D16" s="97"/>
      <c r="E16" s="26"/>
      <c r="F16" s="96"/>
      <c r="G16" s="97"/>
      <c r="H16" s="18"/>
      <c r="I16" s="96"/>
      <c r="J16" s="99"/>
      <c r="K16" s="97"/>
      <c r="L16" s="18"/>
      <c r="M16" s="110"/>
      <c r="N16" s="110"/>
      <c r="O16" s="110"/>
      <c r="P16" s="110"/>
      <c r="Q16" s="110"/>
      <c r="R16" s="110"/>
      <c r="S16" s="28"/>
      <c r="T16" s="110"/>
      <c r="U16" s="110"/>
      <c r="V16" s="110"/>
      <c r="W16" s="110"/>
      <c r="X16" s="110"/>
      <c r="Y16" s="110"/>
      <c r="Z16" s="28"/>
      <c r="AA16" s="108"/>
      <c r="AB16" s="109"/>
      <c r="AC16" s="28"/>
      <c r="AD16" s="28"/>
      <c r="AE16" s="28"/>
      <c r="AF16" s="30"/>
    </row>
    <row r="17" spans="1:38" ht="5.0999999999999996" customHeight="1">
      <c r="A17" s="18"/>
      <c r="B17" s="18"/>
      <c r="C17" s="18"/>
      <c r="D17" s="18"/>
      <c r="E17" s="18"/>
      <c r="F17" s="33"/>
      <c r="G17" s="33"/>
      <c r="H17" s="18"/>
      <c r="I17" s="18"/>
      <c r="J17" s="18"/>
      <c r="K17" s="18"/>
      <c r="L17" s="18"/>
      <c r="M17" s="18"/>
      <c r="N17" s="18"/>
      <c r="O17" s="18"/>
      <c r="P17" s="18"/>
      <c r="Q17" s="28"/>
      <c r="R17" s="28"/>
      <c r="S17" s="28"/>
      <c r="T17" s="18"/>
      <c r="U17" s="18"/>
      <c r="V17" s="18"/>
      <c r="W17" s="18"/>
      <c r="X17" s="28"/>
      <c r="Y17" s="28"/>
      <c r="Z17" s="28"/>
      <c r="AA17" s="18"/>
      <c r="AB17" s="18"/>
      <c r="AC17" s="28"/>
      <c r="AD17" s="28"/>
      <c r="AE17" s="28"/>
      <c r="AF17" s="30"/>
    </row>
    <row r="18" spans="1:38" ht="20.100000000000001" customHeight="1">
      <c r="A18" s="18">
        <v>6</v>
      </c>
      <c r="B18" s="96"/>
      <c r="C18" s="99"/>
      <c r="D18" s="97"/>
      <c r="E18" s="26"/>
      <c r="F18" s="96"/>
      <c r="G18" s="97"/>
      <c r="H18" s="18"/>
      <c r="I18" s="96"/>
      <c r="J18" s="99"/>
      <c r="K18" s="97"/>
      <c r="L18" s="18"/>
      <c r="M18" s="110"/>
      <c r="N18" s="110"/>
      <c r="O18" s="110"/>
      <c r="P18" s="110"/>
      <c r="Q18" s="110"/>
      <c r="R18" s="110"/>
      <c r="S18" s="28"/>
      <c r="T18" s="110"/>
      <c r="U18" s="110"/>
      <c r="V18" s="110"/>
      <c r="W18" s="110"/>
      <c r="X18" s="110"/>
      <c r="Y18" s="110"/>
      <c r="Z18" s="28"/>
      <c r="AA18" s="108"/>
      <c r="AB18" s="109"/>
      <c r="AC18" s="28"/>
      <c r="AD18" s="28"/>
      <c r="AE18" s="28"/>
      <c r="AF18" s="30"/>
    </row>
    <row r="19" spans="1:38" ht="5.0999999999999996" customHeight="1">
      <c r="A19" s="18"/>
      <c r="B19" s="18"/>
      <c r="C19" s="18"/>
      <c r="D19" s="18"/>
      <c r="E19" s="18"/>
      <c r="F19" s="33"/>
      <c r="G19" s="33"/>
      <c r="H19" s="18"/>
      <c r="I19" s="18"/>
      <c r="J19" s="18"/>
      <c r="K19" s="18"/>
      <c r="L19" s="18"/>
      <c r="M19" s="18"/>
      <c r="N19" s="18"/>
      <c r="O19" s="18"/>
      <c r="P19" s="18"/>
      <c r="Q19" s="28"/>
      <c r="R19" s="28"/>
      <c r="S19" s="28"/>
      <c r="T19" s="18"/>
      <c r="U19" s="18"/>
      <c r="V19" s="18"/>
      <c r="W19" s="18"/>
      <c r="X19" s="28"/>
      <c r="Y19" s="28"/>
      <c r="Z19" s="28"/>
      <c r="AA19" s="18"/>
      <c r="AB19" s="18"/>
      <c r="AC19" s="28"/>
      <c r="AD19" s="28"/>
      <c r="AE19" s="28"/>
      <c r="AF19" s="30"/>
    </row>
    <row r="20" spans="1:38" ht="20.100000000000001" customHeight="1">
      <c r="A20" s="18">
        <v>7</v>
      </c>
      <c r="B20" s="96"/>
      <c r="C20" s="99"/>
      <c r="D20" s="97"/>
      <c r="E20" s="26"/>
      <c r="F20" s="96"/>
      <c r="G20" s="97"/>
      <c r="H20" s="18"/>
      <c r="I20" s="96"/>
      <c r="J20" s="99"/>
      <c r="K20" s="97"/>
      <c r="L20" s="18"/>
      <c r="M20" s="110"/>
      <c r="N20" s="110"/>
      <c r="O20" s="110"/>
      <c r="P20" s="110"/>
      <c r="Q20" s="110"/>
      <c r="R20" s="110"/>
      <c r="S20" s="28"/>
      <c r="T20" s="110"/>
      <c r="U20" s="110"/>
      <c r="V20" s="110"/>
      <c r="W20" s="110"/>
      <c r="X20" s="110"/>
      <c r="Y20" s="110"/>
      <c r="Z20" s="28"/>
      <c r="AA20" s="108"/>
      <c r="AB20" s="109"/>
      <c r="AC20" s="28"/>
      <c r="AD20" s="28"/>
      <c r="AE20" s="28"/>
      <c r="AF20" s="30"/>
    </row>
    <row r="21" spans="1:38" ht="5.0999999999999996" customHeight="1">
      <c r="A21" s="18"/>
      <c r="B21" s="18"/>
      <c r="C21" s="18"/>
      <c r="D21" s="18"/>
      <c r="E21" s="27"/>
      <c r="F21" s="33"/>
      <c r="G21" s="33"/>
      <c r="H21" s="18"/>
      <c r="I21" s="18"/>
      <c r="J21" s="18"/>
      <c r="K21" s="18"/>
      <c r="L21" s="18"/>
      <c r="M21" s="18"/>
      <c r="N21" s="18"/>
      <c r="O21" s="18"/>
      <c r="P21" s="18"/>
      <c r="Q21" s="28"/>
      <c r="R21" s="28"/>
      <c r="S21" s="28"/>
      <c r="T21" s="18"/>
      <c r="U21" s="18"/>
      <c r="V21" s="18"/>
      <c r="W21" s="18"/>
      <c r="X21" s="28"/>
      <c r="Y21" s="28"/>
      <c r="Z21" s="28"/>
      <c r="AA21" s="18"/>
      <c r="AB21" s="18"/>
      <c r="AC21" s="28"/>
      <c r="AD21" s="28"/>
      <c r="AE21" s="28"/>
      <c r="AF21" s="30"/>
    </row>
    <row r="22" spans="1:38" ht="20.100000000000001" customHeight="1">
      <c r="A22" s="18">
        <v>8</v>
      </c>
      <c r="B22" s="96"/>
      <c r="C22" s="99"/>
      <c r="D22" s="97"/>
      <c r="E22" s="26"/>
      <c r="F22" s="96"/>
      <c r="G22" s="97"/>
      <c r="H22" s="18"/>
      <c r="I22" s="96"/>
      <c r="J22" s="99"/>
      <c r="K22" s="97"/>
      <c r="L22" s="18"/>
      <c r="M22" s="110"/>
      <c r="N22" s="110"/>
      <c r="O22" s="110"/>
      <c r="P22" s="110"/>
      <c r="Q22" s="110"/>
      <c r="R22" s="110"/>
      <c r="S22" s="28"/>
      <c r="T22" s="110"/>
      <c r="U22" s="110"/>
      <c r="V22" s="110"/>
      <c r="W22" s="110"/>
      <c r="X22" s="110"/>
      <c r="Y22" s="110"/>
      <c r="Z22" s="28"/>
      <c r="AA22" s="108"/>
      <c r="AB22" s="109"/>
      <c r="AC22" s="28"/>
      <c r="AD22" s="28"/>
      <c r="AE22" s="28"/>
      <c r="AF22" s="30"/>
    </row>
    <row r="23" spans="1:38" ht="5.0999999999999996" customHeight="1">
      <c r="A23" s="18"/>
      <c r="B23" s="18"/>
      <c r="C23" s="18"/>
      <c r="D23" s="18"/>
      <c r="E23" s="27"/>
      <c r="F23" s="33"/>
      <c r="G23" s="33"/>
      <c r="H23" s="18"/>
      <c r="I23" s="18"/>
      <c r="J23" s="18"/>
      <c r="K23" s="18"/>
      <c r="L23" s="18"/>
      <c r="M23" s="18"/>
      <c r="N23" s="18"/>
      <c r="O23" s="18"/>
      <c r="P23" s="18"/>
      <c r="Q23" s="28"/>
      <c r="R23" s="28"/>
      <c r="S23" s="28"/>
      <c r="T23" s="18"/>
      <c r="U23" s="18"/>
      <c r="V23" s="18"/>
      <c r="W23" s="18"/>
      <c r="X23" s="28"/>
      <c r="Y23" s="28"/>
      <c r="Z23" s="28"/>
      <c r="AA23" s="18"/>
      <c r="AB23" s="18"/>
      <c r="AC23" s="28"/>
      <c r="AD23" s="28"/>
      <c r="AE23" s="28"/>
      <c r="AF23" s="30"/>
    </row>
    <row r="24" spans="1:38" ht="20.100000000000001" customHeight="1">
      <c r="A24" s="18">
        <v>9</v>
      </c>
      <c r="B24" s="96"/>
      <c r="C24" s="99"/>
      <c r="D24" s="97"/>
      <c r="E24" s="26"/>
      <c r="F24" s="96"/>
      <c r="G24" s="97"/>
      <c r="H24" s="18"/>
      <c r="I24" s="96"/>
      <c r="J24" s="99"/>
      <c r="K24" s="97"/>
      <c r="L24" s="18"/>
      <c r="M24" s="110"/>
      <c r="N24" s="110"/>
      <c r="O24" s="110"/>
      <c r="P24" s="110"/>
      <c r="Q24" s="110"/>
      <c r="R24" s="110"/>
      <c r="S24" s="28"/>
      <c r="T24" s="110"/>
      <c r="U24" s="110"/>
      <c r="V24" s="110"/>
      <c r="W24" s="110"/>
      <c r="X24" s="110"/>
      <c r="Y24" s="110"/>
      <c r="Z24" s="28"/>
      <c r="AA24" s="108"/>
      <c r="AB24" s="109"/>
      <c r="AC24" s="28"/>
      <c r="AD24" s="28"/>
      <c r="AE24" s="28"/>
      <c r="AF24" s="30"/>
    </row>
    <row r="25" spans="1:38" ht="5.0999999999999996" customHeight="1">
      <c r="A25" s="18"/>
      <c r="B25" s="18"/>
      <c r="C25" s="18"/>
      <c r="D25" s="18"/>
      <c r="E25" s="18"/>
      <c r="F25" s="33"/>
      <c r="G25" s="33"/>
      <c r="H25" s="18"/>
      <c r="I25" s="18"/>
      <c r="J25" s="18"/>
      <c r="K25" s="18"/>
      <c r="L25" s="18"/>
      <c r="M25" s="18"/>
      <c r="N25" s="18"/>
      <c r="O25" s="18"/>
      <c r="P25" s="18"/>
      <c r="Q25" s="28"/>
      <c r="R25" s="28"/>
      <c r="S25" s="28"/>
      <c r="T25" s="18"/>
      <c r="U25" s="18"/>
      <c r="V25" s="18"/>
      <c r="W25" s="18"/>
      <c r="X25" s="28"/>
      <c r="Y25" s="28"/>
      <c r="Z25" s="28"/>
      <c r="AA25" s="18"/>
      <c r="AB25" s="18"/>
      <c r="AC25" s="28"/>
      <c r="AD25" s="28"/>
      <c r="AE25" s="28"/>
      <c r="AF25" s="30"/>
    </row>
    <row r="26" spans="1:38" ht="20.100000000000001" customHeight="1">
      <c r="A26" s="18">
        <v>10</v>
      </c>
      <c r="B26" s="96"/>
      <c r="C26" s="99"/>
      <c r="D26" s="97"/>
      <c r="E26" s="26"/>
      <c r="F26" s="96"/>
      <c r="G26" s="97"/>
      <c r="H26" s="18"/>
      <c r="I26" s="96"/>
      <c r="J26" s="99"/>
      <c r="K26" s="97"/>
      <c r="L26" s="18"/>
      <c r="M26" s="110"/>
      <c r="N26" s="110"/>
      <c r="O26" s="110"/>
      <c r="P26" s="110"/>
      <c r="Q26" s="110"/>
      <c r="R26" s="110"/>
      <c r="S26" s="36"/>
      <c r="T26" s="110"/>
      <c r="U26" s="110"/>
      <c r="V26" s="110"/>
      <c r="W26" s="110"/>
      <c r="X26" s="110"/>
      <c r="Y26" s="110"/>
      <c r="Z26" s="36"/>
      <c r="AA26" s="108"/>
      <c r="AB26" s="109"/>
      <c r="AC26" s="36"/>
      <c r="AD26" s="36"/>
      <c r="AE26" s="28"/>
      <c r="AF26" s="30"/>
    </row>
    <row r="27" spans="1:38" ht="5.0999999999999996" customHeight="1">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28"/>
      <c r="AF27" s="30"/>
    </row>
    <row r="28" spans="1:38" ht="20.100000000000001" customHeight="1">
      <c r="A28" s="17" t="s">
        <v>101</v>
      </c>
      <c r="B28" s="17"/>
      <c r="C28" s="17" t="s">
        <v>102</v>
      </c>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30"/>
      <c r="AK28" s="41"/>
      <c r="AL28" s="41"/>
    </row>
    <row r="29" spans="1:38" ht="20.100000000000001" customHeight="1">
      <c r="A29" s="18"/>
      <c r="B29" s="28"/>
      <c r="C29" s="18"/>
      <c r="D29" s="28"/>
      <c r="E29" s="18" t="s">
        <v>103</v>
      </c>
      <c r="F29" s="18"/>
      <c r="G29" s="18"/>
      <c r="H29" s="18" t="s">
        <v>104</v>
      </c>
      <c r="I29" s="18"/>
      <c r="J29" s="18"/>
      <c r="K29" s="28"/>
      <c r="L29" s="18" t="s">
        <v>105</v>
      </c>
      <c r="M29" s="18"/>
      <c r="N29" s="18"/>
      <c r="O29" s="28"/>
      <c r="P29" s="18" t="s">
        <v>106</v>
      </c>
      <c r="Q29" s="18"/>
      <c r="R29" s="18"/>
      <c r="S29" s="18" t="s">
        <v>107</v>
      </c>
      <c r="T29" s="18"/>
      <c r="U29" s="18"/>
      <c r="V29" s="18" t="s">
        <v>108</v>
      </c>
      <c r="W29" s="18"/>
      <c r="X29" s="18"/>
      <c r="Y29" s="28"/>
      <c r="Z29" s="18"/>
      <c r="AA29" s="28"/>
      <c r="AB29" s="18"/>
      <c r="AC29" s="28"/>
      <c r="AD29" s="28"/>
      <c r="AE29" s="28"/>
      <c r="AF29" s="30"/>
    </row>
    <row r="30" spans="1:38" ht="20.100000000000001" customHeight="1">
      <c r="A30" s="106" t="str">
        <f>IFERROR(T(T8),"")</f>
        <v/>
      </c>
      <c r="B30" s="106"/>
      <c r="C30" s="106"/>
      <c r="D30" s="107"/>
      <c r="E30" s="96"/>
      <c r="F30" s="97"/>
      <c r="G30" s="18"/>
      <c r="H30" s="98"/>
      <c r="I30" s="98"/>
      <c r="J30" s="98"/>
      <c r="K30" s="28"/>
      <c r="L30" s="98"/>
      <c r="M30" s="98"/>
      <c r="N30" s="98"/>
      <c r="O30" s="28"/>
      <c r="P30" s="96"/>
      <c r="Q30" s="97"/>
      <c r="R30" s="18"/>
      <c r="S30" s="94"/>
      <c r="T30" s="95"/>
      <c r="U30" s="18"/>
      <c r="V30" s="94"/>
      <c r="W30" s="95"/>
      <c r="X30" s="26" t="str">
        <f>IFERROR(T(FMOV562!#REF!),"")</f>
        <v/>
      </c>
      <c r="Y30" s="26"/>
      <c r="Z30" s="26"/>
      <c r="AA30" s="26"/>
      <c r="AB30" s="18"/>
      <c r="AC30" s="28"/>
      <c r="AD30" s="28"/>
      <c r="AE30" s="28"/>
      <c r="AF30" s="30"/>
    </row>
    <row r="31" spans="1:38" ht="5.0999999999999996" customHeight="1">
      <c r="A31" s="33"/>
      <c r="B31" s="33"/>
      <c r="C31" s="33"/>
      <c r="D31" s="33"/>
      <c r="E31" s="18"/>
      <c r="F31" s="18"/>
      <c r="G31" s="18"/>
      <c r="H31" s="26"/>
      <c r="I31" s="26"/>
      <c r="J31" s="28"/>
      <c r="K31" s="28"/>
      <c r="L31" s="26"/>
      <c r="M31" s="26"/>
      <c r="N31" s="28"/>
      <c r="O31" s="28"/>
      <c r="P31" s="18"/>
      <c r="Q31" s="18"/>
      <c r="R31" s="18"/>
      <c r="S31" s="18"/>
      <c r="T31" s="18"/>
      <c r="U31" s="18"/>
      <c r="V31" s="18"/>
      <c r="W31" s="18"/>
      <c r="X31" s="18"/>
      <c r="Y31" s="18"/>
      <c r="Z31" s="18"/>
      <c r="AA31" s="18"/>
      <c r="AB31" s="18"/>
      <c r="AC31" s="18"/>
      <c r="AD31" s="18"/>
      <c r="AE31" s="28"/>
      <c r="AF31" s="30"/>
    </row>
    <row r="32" spans="1:38" ht="20.100000000000001" customHeight="1">
      <c r="A32" s="106" t="str">
        <f>IFERROR(T(T10),"")</f>
        <v/>
      </c>
      <c r="B32" s="106"/>
      <c r="C32" s="106"/>
      <c r="D32" s="107"/>
      <c r="E32" s="96"/>
      <c r="F32" s="97"/>
      <c r="G32" s="18"/>
      <c r="H32" s="98"/>
      <c r="I32" s="98"/>
      <c r="J32" s="98"/>
      <c r="K32" s="28"/>
      <c r="L32" s="98"/>
      <c r="M32" s="98"/>
      <c r="N32" s="98"/>
      <c r="O32" s="28"/>
      <c r="P32" s="96"/>
      <c r="Q32" s="97"/>
      <c r="R32" s="18"/>
      <c r="S32" s="94"/>
      <c r="T32" s="95"/>
      <c r="U32" s="18"/>
      <c r="V32" s="94"/>
      <c r="W32" s="95"/>
      <c r="X32" s="26" t="str">
        <f>IFERROR(T(FMOV562!#REF!),"")</f>
        <v/>
      </c>
      <c r="Y32" s="26"/>
      <c r="Z32" s="26"/>
      <c r="AA32" s="26"/>
      <c r="AB32" s="26"/>
      <c r="AC32" s="26"/>
      <c r="AD32" s="26"/>
      <c r="AE32" s="28"/>
      <c r="AF32" s="30"/>
    </row>
    <row r="33" spans="1:32" ht="5.0999999999999996" customHeight="1">
      <c r="A33" s="33"/>
      <c r="B33" s="33"/>
      <c r="C33" s="33"/>
      <c r="D33" s="33"/>
      <c r="E33" s="18"/>
      <c r="F33" s="18"/>
      <c r="G33" s="18"/>
      <c r="H33" s="26"/>
      <c r="I33" s="26"/>
      <c r="J33" s="28"/>
      <c r="K33" s="28"/>
      <c r="L33" s="26"/>
      <c r="M33" s="26"/>
      <c r="N33" s="28"/>
      <c r="O33" s="28"/>
      <c r="P33" s="18"/>
      <c r="Q33" s="18"/>
      <c r="R33" s="18"/>
      <c r="S33" s="18"/>
      <c r="T33" s="18"/>
      <c r="U33" s="18"/>
      <c r="V33" s="18"/>
      <c r="W33" s="18"/>
      <c r="X33" s="18"/>
      <c r="Y33" s="18"/>
      <c r="Z33" s="18"/>
      <c r="AA33" s="18"/>
      <c r="AB33" s="18"/>
      <c r="AC33" s="18"/>
      <c r="AD33" s="18"/>
      <c r="AE33" s="28"/>
      <c r="AF33" s="30"/>
    </row>
    <row r="34" spans="1:32" ht="20.100000000000001" customHeight="1">
      <c r="A34" s="106" t="str">
        <f>IFERROR(T(T12),"")</f>
        <v/>
      </c>
      <c r="B34" s="106"/>
      <c r="C34" s="106"/>
      <c r="D34" s="107"/>
      <c r="E34" s="96"/>
      <c r="F34" s="97"/>
      <c r="G34" s="18"/>
      <c r="H34" s="98"/>
      <c r="I34" s="98"/>
      <c r="J34" s="98"/>
      <c r="K34" s="28"/>
      <c r="L34" s="98"/>
      <c r="M34" s="98"/>
      <c r="N34" s="98"/>
      <c r="O34" s="28"/>
      <c r="P34" s="96"/>
      <c r="Q34" s="97"/>
      <c r="R34" s="18"/>
      <c r="S34" s="94"/>
      <c r="T34" s="95"/>
      <c r="U34" s="18"/>
      <c r="V34" s="94"/>
      <c r="W34" s="95"/>
      <c r="X34" s="26" t="str">
        <f>IFERROR(T(FMOV562!#REF!),"")</f>
        <v/>
      </c>
      <c r="Y34" s="26"/>
      <c r="Z34" s="26"/>
      <c r="AA34" s="26"/>
      <c r="AB34" s="26"/>
      <c r="AC34" s="26"/>
      <c r="AD34" s="26"/>
      <c r="AE34" s="28"/>
      <c r="AF34" s="30"/>
    </row>
    <row r="35" spans="1:32" ht="5.0999999999999996" customHeight="1">
      <c r="A35" s="33"/>
      <c r="B35" s="33"/>
      <c r="C35" s="33"/>
      <c r="D35" s="33"/>
      <c r="E35" s="18"/>
      <c r="F35" s="18"/>
      <c r="G35" s="18"/>
      <c r="H35" s="26"/>
      <c r="I35" s="26"/>
      <c r="J35" s="28"/>
      <c r="K35" s="28"/>
      <c r="L35" s="26"/>
      <c r="M35" s="26"/>
      <c r="N35" s="28"/>
      <c r="O35" s="28"/>
      <c r="P35" s="18"/>
      <c r="Q35" s="18"/>
      <c r="R35" s="18"/>
      <c r="S35" s="18"/>
      <c r="T35" s="18"/>
      <c r="U35" s="18"/>
      <c r="V35" s="18"/>
      <c r="W35" s="18"/>
      <c r="X35" s="18"/>
      <c r="Y35" s="18"/>
      <c r="Z35" s="18"/>
      <c r="AA35" s="18"/>
      <c r="AB35" s="18"/>
      <c r="AC35" s="18"/>
      <c r="AD35" s="18"/>
      <c r="AE35" s="28"/>
      <c r="AF35" s="30"/>
    </row>
    <row r="36" spans="1:32" ht="20.100000000000001" customHeight="1">
      <c r="A36" s="106" t="str">
        <f>IFERROR(T(T14),"")</f>
        <v/>
      </c>
      <c r="B36" s="106"/>
      <c r="C36" s="106"/>
      <c r="D36" s="107"/>
      <c r="E36" s="96"/>
      <c r="F36" s="97"/>
      <c r="G36" s="18"/>
      <c r="H36" s="98"/>
      <c r="I36" s="98"/>
      <c r="J36" s="98"/>
      <c r="K36" s="28"/>
      <c r="L36" s="98"/>
      <c r="M36" s="98"/>
      <c r="N36" s="98"/>
      <c r="O36" s="28"/>
      <c r="P36" s="96"/>
      <c r="Q36" s="97"/>
      <c r="R36" s="18"/>
      <c r="S36" s="94"/>
      <c r="T36" s="95"/>
      <c r="U36" s="18"/>
      <c r="V36" s="94"/>
      <c r="W36" s="95"/>
      <c r="X36" s="26" t="str">
        <f>IFERROR(T(FMOV562!#REF!),"")</f>
        <v/>
      </c>
      <c r="Y36" s="26"/>
      <c r="Z36" s="26"/>
      <c r="AA36" s="26"/>
      <c r="AB36" s="26"/>
      <c r="AC36" s="26"/>
      <c r="AD36" s="26"/>
      <c r="AE36" s="28"/>
      <c r="AF36" s="30"/>
    </row>
    <row r="37" spans="1:32" ht="5.0999999999999996" customHeight="1">
      <c r="A37" s="33"/>
      <c r="B37" s="33"/>
      <c r="C37" s="33"/>
      <c r="D37" s="33"/>
      <c r="E37" s="18"/>
      <c r="F37" s="18"/>
      <c r="G37" s="18"/>
      <c r="H37" s="26"/>
      <c r="I37" s="26"/>
      <c r="J37" s="28"/>
      <c r="K37" s="28"/>
      <c r="L37" s="26"/>
      <c r="M37" s="26"/>
      <c r="N37" s="28"/>
      <c r="O37" s="28"/>
      <c r="P37" s="18"/>
      <c r="Q37" s="18"/>
      <c r="R37" s="18"/>
      <c r="S37" s="18"/>
      <c r="T37" s="18"/>
      <c r="U37" s="18"/>
      <c r="V37" s="18"/>
      <c r="W37" s="18"/>
      <c r="X37" s="18"/>
      <c r="Y37" s="18"/>
      <c r="Z37" s="18"/>
      <c r="AA37" s="18"/>
      <c r="AB37" s="18"/>
      <c r="AC37" s="18"/>
      <c r="AD37" s="18"/>
      <c r="AE37" s="28"/>
      <c r="AF37" s="30"/>
    </row>
    <row r="38" spans="1:32" ht="20.100000000000001" customHeight="1">
      <c r="A38" s="106" t="str">
        <f>IFERROR(T(T16),"")</f>
        <v/>
      </c>
      <c r="B38" s="106"/>
      <c r="C38" s="106"/>
      <c r="D38" s="107"/>
      <c r="E38" s="96"/>
      <c r="F38" s="97"/>
      <c r="G38" s="18"/>
      <c r="H38" s="98"/>
      <c r="I38" s="98"/>
      <c r="J38" s="98"/>
      <c r="K38" s="28"/>
      <c r="L38" s="98"/>
      <c r="M38" s="98"/>
      <c r="N38" s="98"/>
      <c r="O38" s="28"/>
      <c r="P38" s="96"/>
      <c r="Q38" s="97"/>
      <c r="R38" s="18"/>
      <c r="S38" s="94"/>
      <c r="T38" s="95"/>
      <c r="U38" s="18"/>
      <c r="V38" s="94"/>
      <c r="W38" s="95"/>
      <c r="X38" s="26" t="str">
        <f>IFERROR(T(FMOV562!#REF!),"")</f>
        <v/>
      </c>
      <c r="Y38" s="26"/>
      <c r="Z38" s="26"/>
      <c r="AA38" s="26"/>
      <c r="AB38" s="26"/>
      <c r="AC38" s="26"/>
      <c r="AD38" s="26"/>
      <c r="AE38" s="28"/>
      <c r="AF38" s="30"/>
    </row>
    <row r="39" spans="1:32" ht="5.0999999999999996" customHeight="1">
      <c r="A39" s="33"/>
      <c r="B39" s="33"/>
      <c r="C39" s="33"/>
      <c r="D39" s="33"/>
      <c r="E39" s="28"/>
      <c r="F39" s="28"/>
      <c r="G39" s="18"/>
      <c r="H39" s="26"/>
      <c r="I39" s="26"/>
      <c r="J39" s="28"/>
      <c r="K39" s="28"/>
      <c r="L39" s="26"/>
      <c r="M39" s="26"/>
      <c r="N39" s="28"/>
      <c r="O39" s="28"/>
      <c r="P39" s="18"/>
      <c r="Q39" s="18"/>
      <c r="R39" s="18"/>
      <c r="S39" s="28"/>
      <c r="T39" s="18"/>
      <c r="U39" s="18"/>
      <c r="V39" s="18"/>
      <c r="W39" s="28"/>
      <c r="X39" s="18"/>
      <c r="Y39" s="18"/>
      <c r="Z39" s="18"/>
      <c r="AA39" s="18"/>
      <c r="AB39" s="18"/>
      <c r="AC39" s="18"/>
      <c r="AD39" s="18"/>
      <c r="AE39" s="28"/>
      <c r="AF39" s="30"/>
    </row>
    <row r="40" spans="1:32" ht="20.100000000000001" customHeight="1">
      <c r="A40" s="106" t="str">
        <f>IFERROR(T(T18),"")</f>
        <v/>
      </c>
      <c r="B40" s="106"/>
      <c r="C40" s="106"/>
      <c r="D40" s="107"/>
      <c r="E40" s="96"/>
      <c r="F40" s="97"/>
      <c r="G40" s="18"/>
      <c r="H40" s="98"/>
      <c r="I40" s="98"/>
      <c r="J40" s="98"/>
      <c r="K40" s="28"/>
      <c r="L40" s="98"/>
      <c r="M40" s="98"/>
      <c r="N40" s="98"/>
      <c r="O40" s="28"/>
      <c r="P40" s="96"/>
      <c r="Q40" s="97"/>
      <c r="R40" s="18"/>
      <c r="S40" s="94"/>
      <c r="T40" s="95"/>
      <c r="U40" s="18"/>
      <c r="V40" s="94"/>
      <c r="W40" s="95"/>
      <c r="X40" s="26" t="str">
        <f>IFERROR(T(FMOV562!#REF!),"")</f>
        <v/>
      </c>
      <c r="Y40" s="26"/>
      <c r="Z40" s="26"/>
      <c r="AA40" s="26"/>
      <c r="AB40" s="26"/>
      <c r="AC40" s="26"/>
      <c r="AD40" s="26"/>
      <c r="AE40" s="28"/>
      <c r="AF40" s="30"/>
    </row>
    <row r="41" spans="1:32" ht="5.0999999999999996" customHeight="1">
      <c r="A41" s="33"/>
      <c r="B41" s="33"/>
      <c r="C41" s="33"/>
      <c r="D41" s="33"/>
      <c r="E41" s="18"/>
      <c r="F41" s="18"/>
      <c r="G41" s="18"/>
      <c r="H41" s="26"/>
      <c r="I41" s="26"/>
      <c r="J41" s="28"/>
      <c r="K41" s="28"/>
      <c r="L41" s="26"/>
      <c r="M41" s="26"/>
      <c r="N41" s="28"/>
      <c r="O41" s="28"/>
      <c r="P41" s="18"/>
      <c r="Q41" s="18"/>
      <c r="R41" s="18"/>
      <c r="S41" s="18"/>
      <c r="T41" s="18"/>
      <c r="U41" s="18"/>
      <c r="V41" s="18"/>
      <c r="W41" s="18"/>
      <c r="X41" s="18"/>
      <c r="Y41" s="18"/>
      <c r="Z41" s="18"/>
      <c r="AA41" s="18"/>
      <c r="AB41" s="18"/>
      <c r="AC41" s="18"/>
      <c r="AD41" s="18"/>
      <c r="AE41" s="28"/>
      <c r="AF41" s="30"/>
    </row>
    <row r="42" spans="1:32" ht="20.100000000000001" customHeight="1">
      <c r="A42" s="106" t="str">
        <f>IFERROR(T(T20),"")</f>
        <v/>
      </c>
      <c r="B42" s="106"/>
      <c r="C42" s="106"/>
      <c r="D42" s="107"/>
      <c r="E42" s="96"/>
      <c r="F42" s="97"/>
      <c r="G42" s="18"/>
      <c r="H42" s="98"/>
      <c r="I42" s="98"/>
      <c r="J42" s="98"/>
      <c r="K42" s="28"/>
      <c r="L42" s="98"/>
      <c r="M42" s="98"/>
      <c r="N42" s="98"/>
      <c r="O42" s="28"/>
      <c r="P42" s="96"/>
      <c r="Q42" s="97"/>
      <c r="R42" s="18"/>
      <c r="S42" s="94"/>
      <c r="T42" s="95"/>
      <c r="U42" s="18"/>
      <c r="V42" s="94"/>
      <c r="W42" s="95"/>
      <c r="X42" s="26" t="str">
        <f>IFERROR(T(FMOV562!#REF!),"")</f>
        <v/>
      </c>
      <c r="Y42" s="26"/>
      <c r="Z42" s="26"/>
      <c r="AA42" s="26"/>
      <c r="AB42" s="26"/>
      <c r="AC42" s="26"/>
      <c r="AD42" s="26"/>
      <c r="AE42" s="28"/>
      <c r="AF42" s="30"/>
    </row>
    <row r="43" spans="1:32" ht="5.0999999999999996" customHeight="1">
      <c r="A43" s="33"/>
      <c r="B43" s="33"/>
      <c r="C43" s="33"/>
      <c r="D43" s="33"/>
      <c r="E43" s="18"/>
      <c r="F43" s="18"/>
      <c r="G43" s="18"/>
      <c r="H43" s="26"/>
      <c r="I43" s="26"/>
      <c r="J43" s="28"/>
      <c r="K43" s="28"/>
      <c r="L43" s="26"/>
      <c r="M43" s="26"/>
      <c r="N43" s="28"/>
      <c r="O43" s="28"/>
      <c r="P43" s="18"/>
      <c r="Q43" s="18"/>
      <c r="R43" s="18"/>
      <c r="S43" s="18"/>
      <c r="T43" s="18"/>
      <c r="U43" s="18"/>
      <c r="V43" s="18"/>
      <c r="W43" s="18"/>
      <c r="X43" s="18"/>
      <c r="Y43" s="18"/>
      <c r="Z43" s="18"/>
      <c r="AA43" s="18"/>
      <c r="AB43" s="18"/>
      <c r="AC43" s="18"/>
      <c r="AD43" s="18"/>
      <c r="AE43" s="28"/>
      <c r="AF43" s="30"/>
    </row>
    <row r="44" spans="1:32" ht="20.100000000000001" customHeight="1">
      <c r="A44" s="106" t="str">
        <f>IFERROR(T(T22),"")</f>
        <v/>
      </c>
      <c r="B44" s="106"/>
      <c r="C44" s="106"/>
      <c r="D44" s="107"/>
      <c r="E44" s="96"/>
      <c r="F44" s="97"/>
      <c r="G44" s="18"/>
      <c r="H44" s="98"/>
      <c r="I44" s="98"/>
      <c r="J44" s="98"/>
      <c r="K44" s="28"/>
      <c r="L44" s="98"/>
      <c r="M44" s="98"/>
      <c r="N44" s="98"/>
      <c r="O44" s="28"/>
      <c r="P44" s="96"/>
      <c r="Q44" s="97"/>
      <c r="R44" s="18"/>
      <c r="S44" s="94"/>
      <c r="T44" s="95"/>
      <c r="U44" s="18"/>
      <c r="V44" s="94"/>
      <c r="W44" s="95"/>
      <c r="X44" s="26" t="str">
        <f>IFERROR(T(FMOV562!#REF!),"")</f>
        <v/>
      </c>
      <c r="Y44" s="26"/>
      <c r="Z44" s="26"/>
      <c r="AA44" s="26"/>
      <c r="AB44" s="26"/>
      <c r="AC44" s="26"/>
      <c r="AD44" s="26"/>
      <c r="AE44" s="28"/>
      <c r="AF44" s="30"/>
    </row>
    <row r="45" spans="1:32" ht="5.0999999999999996" customHeight="1">
      <c r="A45" s="33"/>
      <c r="B45" s="33"/>
      <c r="C45" s="33"/>
      <c r="D45" s="33"/>
      <c r="E45" s="18"/>
      <c r="F45" s="18"/>
      <c r="G45" s="18"/>
      <c r="H45" s="26"/>
      <c r="I45" s="26"/>
      <c r="J45" s="28"/>
      <c r="K45" s="28"/>
      <c r="L45" s="26"/>
      <c r="M45" s="26"/>
      <c r="N45" s="28"/>
      <c r="O45" s="28"/>
      <c r="P45" s="18"/>
      <c r="Q45" s="18"/>
      <c r="R45" s="18"/>
      <c r="S45" s="18"/>
      <c r="T45" s="18"/>
      <c r="U45" s="18"/>
      <c r="V45" s="18"/>
      <c r="W45" s="18"/>
      <c r="X45" s="18"/>
      <c r="Y45" s="18"/>
      <c r="Z45" s="18"/>
      <c r="AA45" s="18"/>
      <c r="AB45" s="18"/>
      <c r="AC45" s="18"/>
      <c r="AD45" s="18"/>
      <c r="AE45" s="28"/>
      <c r="AF45" s="30"/>
    </row>
    <row r="46" spans="1:32" ht="20.100000000000001" customHeight="1">
      <c r="A46" s="106" t="str">
        <f>IFERROR(T(T24),"")</f>
        <v/>
      </c>
      <c r="B46" s="106"/>
      <c r="C46" s="106"/>
      <c r="D46" s="107"/>
      <c r="E46" s="96"/>
      <c r="F46" s="97"/>
      <c r="G46" s="18"/>
      <c r="H46" s="98"/>
      <c r="I46" s="98"/>
      <c r="J46" s="98"/>
      <c r="K46" s="28"/>
      <c r="L46" s="98"/>
      <c r="M46" s="98"/>
      <c r="N46" s="98"/>
      <c r="O46" s="28"/>
      <c r="P46" s="96"/>
      <c r="Q46" s="97"/>
      <c r="R46" s="18"/>
      <c r="S46" s="94"/>
      <c r="T46" s="95"/>
      <c r="U46" s="18"/>
      <c r="V46" s="94"/>
      <c r="W46" s="95"/>
      <c r="X46" s="26" t="str">
        <f>IFERROR(T(FMOV562!#REF!),"")</f>
        <v/>
      </c>
      <c r="Y46" s="26"/>
      <c r="Z46" s="26"/>
      <c r="AA46" s="26"/>
      <c r="AB46" s="26"/>
      <c r="AC46" s="26"/>
      <c r="AD46" s="26"/>
      <c r="AE46" s="28"/>
      <c r="AF46" s="30"/>
    </row>
    <row r="47" spans="1:32" ht="5.0999999999999996" customHeight="1">
      <c r="A47" s="33"/>
      <c r="B47" s="33"/>
      <c r="C47" s="33"/>
      <c r="D47" s="33"/>
      <c r="E47" s="18"/>
      <c r="F47" s="18"/>
      <c r="G47" s="18"/>
      <c r="H47" s="26"/>
      <c r="I47" s="26"/>
      <c r="J47" s="28"/>
      <c r="K47" s="28"/>
      <c r="L47" s="26"/>
      <c r="M47" s="26"/>
      <c r="N47" s="28"/>
      <c r="O47" s="28"/>
      <c r="P47" s="18"/>
      <c r="Q47" s="18"/>
      <c r="R47" s="18"/>
      <c r="S47" s="18"/>
      <c r="T47" s="18"/>
      <c r="U47" s="18"/>
      <c r="V47" s="18"/>
      <c r="W47" s="18"/>
      <c r="X47" s="18"/>
      <c r="Y47" s="18"/>
      <c r="Z47" s="18"/>
      <c r="AA47" s="18"/>
      <c r="AB47" s="18"/>
      <c r="AC47" s="18"/>
      <c r="AD47" s="18"/>
      <c r="AE47" s="28"/>
      <c r="AF47" s="30"/>
    </row>
    <row r="48" spans="1:32" ht="20.100000000000001" customHeight="1">
      <c r="A48" s="106" t="str">
        <f>IFERROR(T(T26),"")</f>
        <v/>
      </c>
      <c r="B48" s="106"/>
      <c r="C48" s="106"/>
      <c r="D48" s="107"/>
      <c r="E48" s="96"/>
      <c r="F48" s="97"/>
      <c r="G48" s="18"/>
      <c r="H48" s="98"/>
      <c r="I48" s="98"/>
      <c r="J48" s="98"/>
      <c r="K48" s="28"/>
      <c r="L48" s="98"/>
      <c r="M48" s="98"/>
      <c r="N48" s="98"/>
      <c r="O48" s="28"/>
      <c r="P48" s="96"/>
      <c r="Q48" s="97"/>
      <c r="R48" s="18"/>
      <c r="S48" s="94"/>
      <c r="T48" s="95"/>
      <c r="U48" s="18"/>
      <c r="V48" s="94"/>
      <c r="W48" s="95"/>
      <c r="X48" s="26" t="str">
        <f>IFERROR(T(FMOV562!#REF!),"")</f>
        <v/>
      </c>
      <c r="Y48" s="26"/>
      <c r="Z48" s="26"/>
      <c r="AA48" s="26"/>
      <c r="AB48" s="26"/>
      <c r="AC48" s="26"/>
      <c r="AD48" s="26"/>
      <c r="AE48" s="28"/>
      <c r="AF48" s="30"/>
    </row>
    <row r="49" spans="1:57" ht="5.0999999999999996" customHeight="1">
      <c r="A49" s="18"/>
      <c r="B49" s="18"/>
      <c r="C49" s="28"/>
      <c r="D49" s="28"/>
      <c r="E49" s="18"/>
      <c r="F49" s="18"/>
      <c r="G49" s="18"/>
      <c r="H49" s="18"/>
      <c r="I49" s="18"/>
      <c r="J49" s="18"/>
      <c r="K49" s="18"/>
      <c r="L49" s="18"/>
      <c r="M49" s="18"/>
      <c r="N49" s="18"/>
      <c r="O49" s="18"/>
      <c r="P49" s="18"/>
      <c r="Q49" s="18"/>
      <c r="R49" s="18"/>
      <c r="S49" s="18"/>
      <c r="T49" s="18"/>
      <c r="U49" s="18"/>
      <c r="V49" s="28"/>
      <c r="W49" s="28"/>
      <c r="X49" s="28"/>
      <c r="Y49" s="28"/>
      <c r="Z49" s="28"/>
      <c r="AA49" s="28"/>
      <c r="AB49" s="28"/>
      <c r="AC49" s="28"/>
      <c r="AD49" s="28"/>
      <c r="AE49" s="28"/>
      <c r="AF49" s="30"/>
    </row>
    <row r="50" spans="1:57" ht="20.100000000000001" customHeight="1">
      <c r="A50" s="17" t="s">
        <v>109</v>
      </c>
      <c r="B50" s="17"/>
      <c r="C50" s="17" t="s">
        <v>110</v>
      </c>
      <c r="D50" s="17"/>
      <c r="E50" s="17"/>
      <c r="F50" s="17"/>
      <c r="G50" s="17"/>
      <c r="H50" s="17"/>
      <c r="I50" s="17"/>
      <c r="J50" s="17"/>
      <c r="K50" s="17"/>
      <c r="L50" s="17"/>
      <c r="M50" s="17"/>
      <c r="N50" s="17"/>
      <c r="O50" s="17"/>
      <c r="P50" s="17"/>
      <c r="Q50" s="17"/>
      <c r="R50" s="17" t="s">
        <v>111</v>
      </c>
      <c r="S50" s="17"/>
      <c r="T50" s="17"/>
      <c r="U50" s="17"/>
      <c r="V50" s="17"/>
      <c r="W50" s="17"/>
      <c r="X50" s="17"/>
      <c r="Y50" s="17"/>
      <c r="Z50" s="17"/>
      <c r="AA50" s="17"/>
      <c r="AB50" s="17"/>
      <c r="AC50" s="17"/>
      <c r="AD50" s="17"/>
      <c r="AE50" s="17"/>
      <c r="AF50" s="30"/>
    </row>
    <row r="51" spans="1:57" ht="20.100000000000001" customHeight="1">
      <c r="A51" s="28"/>
      <c r="B51" s="28"/>
      <c r="C51" s="28" t="s">
        <v>112</v>
      </c>
      <c r="D51" s="28"/>
      <c r="E51" s="28"/>
      <c r="F51" s="117" t="s">
        <v>113</v>
      </c>
      <c r="G51" s="117"/>
      <c r="H51" s="28"/>
      <c r="I51" s="117" t="s">
        <v>114</v>
      </c>
      <c r="J51" s="117"/>
      <c r="K51" s="28"/>
      <c r="L51" s="28" t="s">
        <v>34</v>
      </c>
      <c r="M51" s="28"/>
      <c r="N51" s="28" t="s">
        <v>40</v>
      </c>
      <c r="O51" s="28"/>
      <c r="P51" s="28"/>
      <c r="Q51" s="18"/>
      <c r="R51" s="28"/>
      <c r="S51" s="18" t="s">
        <v>115</v>
      </c>
      <c r="T51" s="18"/>
      <c r="U51" s="18"/>
      <c r="V51" s="18" t="s">
        <v>116</v>
      </c>
      <c r="W51" s="18"/>
      <c r="X51" s="18"/>
      <c r="Y51" s="28"/>
      <c r="Z51" s="18" t="s">
        <v>24</v>
      </c>
      <c r="AA51" s="18"/>
      <c r="AB51" s="18"/>
      <c r="AC51" s="18" t="s">
        <v>26</v>
      </c>
      <c r="AD51" s="18"/>
      <c r="AE51" s="28"/>
      <c r="AF51" s="30"/>
    </row>
    <row r="52" spans="1:57" ht="20.100000000000001" customHeight="1">
      <c r="A52" s="28"/>
      <c r="B52" s="28"/>
      <c r="C52" s="94"/>
      <c r="D52" s="95"/>
      <c r="E52" s="28"/>
      <c r="F52" s="96"/>
      <c r="G52" s="97"/>
      <c r="H52" s="28"/>
      <c r="I52" s="96"/>
      <c r="J52" s="97"/>
      <c r="K52" s="28"/>
      <c r="L52" s="28" t="s">
        <v>42</v>
      </c>
      <c r="M52" s="28"/>
      <c r="N52" s="28" t="s">
        <v>43</v>
      </c>
      <c r="O52" s="28"/>
      <c r="P52" s="28"/>
      <c r="Q52" s="18"/>
      <c r="R52" s="28"/>
      <c r="S52" s="110"/>
      <c r="T52" s="110"/>
      <c r="U52" s="18"/>
      <c r="V52" s="98"/>
      <c r="W52" s="98"/>
      <c r="X52" s="98"/>
      <c r="Y52" s="28"/>
      <c r="Z52" s="94"/>
      <c r="AA52" s="95"/>
      <c r="AB52" s="18"/>
      <c r="AC52" s="94"/>
      <c r="AD52" s="95"/>
      <c r="AE52" s="28"/>
      <c r="AF52" s="30"/>
    </row>
    <row r="53" spans="1:57" ht="5.0999999999999996" customHeight="1">
      <c r="A53" s="28"/>
      <c r="B53" s="28"/>
      <c r="C53" s="28"/>
      <c r="D53" s="28"/>
      <c r="E53" s="65"/>
      <c r="F53" s="28"/>
      <c r="G53" s="28"/>
      <c r="H53" s="66"/>
      <c r="I53" s="28"/>
      <c r="J53" s="28"/>
      <c r="K53" s="28"/>
      <c r="L53" s="28"/>
      <c r="M53" s="33"/>
      <c r="N53" s="28"/>
      <c r="O53" s="33"/>
      <c r="P53" s="33"/>
      <c r="Q53" s="33"/>
      <c r="R53" s="33"/>
      <c r="S53" s="18"/>
      <c r="T53" s="18"/>
      <c r="U53" s="18"/>
      <c r="V53" s="26"/>
      <c r="W53" s="26"/>
      <c r="X53" s="28"/>
      <c r="Y53" s="28"/>
      <c r="Z53" s="18"/>
      <c r="AA53" s="18"/>
      <c r="AB53" s="18"/>
      <c r="AC53" s="18"/>
      <c r="AD53" s="18"/>
      <c r="AE53" s="28"/>
      <c r="AF53" s="30"/>
    </row>
    <row r="54" spans="1:57" ht="20.100000000000001" customHeight="1">
      <c r="A54" s="28"/>
      <c r="B54" s="37"/>
      <c r="C54" s="94"/>
      <c r="D54" s="95"/>
      <c r="E54" s="28"/>
      <c r="F54" s="96"/>
      <c r="G54" s="97"/>
      <c r="H54" s="28"/>
      <c r="I54" s="96"/>
      <c r="J54" s="97"/>
      <c r="K54" s="28"/>
      <c r="L54" s="28" t="s">
        <v>47</v>
      </c>
      <c r="M54" s="28"/>
      <c r="N54" s="28" t="s">
        <v>48</v>
      </c>
      <c r="O54" s="28"/>
      <c r="P54" s="28"/>
      <c r="Q54" s="18"/>
      <c r="R54" s="28"/>
      <c r="S54" s="110"/>
      <c r="T54" s="110"/>
      <c r="U54" s="18"/>
      <c r="V54" s="98"/>
      <c r="W54" s="98"/>
      <c r="X54" s="98"/>
      <c r="Y54" s="28"/>
      <c r="Z54" s="94"/>
      <c r="AA54" s="95"/>
      <c r="AB54" s="18"/>
      <c r="AC54" s="94"/>
      <c r="AD54" s="95"/>
      <c r="AE54" s="28"/>
      <c r="AF54" s="30"/>
    </row>
    <row r="55" spans="1:57" ht="5.0999999999999996" customHeight="1">
      <c r="A55" s="28"/>
      <c r="B55" s="28"/>
      <c r="C55" s="28"/>
      <c r="D55" s="28"/>
      <c r="E55" s="65"/>
      <c r="F55" s="28"/>
      <c r="G55" s="28"/>
      <c r="H55" s="66"/>
      <c r="I55" s="28"/>
      <c r="J55" s="28"/>
      <c r="K55" s="28"/>
      <c r="L55" s="28"/>
      <c r="M55" s="33"/>
      <c r="N55" s="28"/>
      <c r="O55" s="33"/>
      <c r="P55" s="33"/>
      <c r="Q55" s="33"/>
      <c r="R55" s="33"/>
      <c r="S55" s="18"/>
      <c r="T55" s="18"/>
      <c r="U55" s="18"/>
      <c r="V55" s="26"/>
      <c r="W55" s="26"/>
      <c r="X55" s="28"/>
      <c r="Y55" s="28"/>
      <c r="Z55" s="18"/>
      <c r="AA55" s="18"/>
      <c r="AB55" s="18"/>
      <c r="AC55" s="18"/>
      <c r="AD55" s="18"/>
      <c r="AE55" s="28"/>
      <c r="AF55" s="30"/>
    </row>
    <row r="56" spans="1:57" ht="20.100000000000001" customHeight="1">
      <c r="A56" s="28"/>
      <c r="B56" s="28"/>
      <c r="C56" s="94"/>
      <c r="D56" s="95"/>
      <c r="E56" s="28"/>
      <c r="F56" s="96"/>
      <c r="G56" s="97"/>
      <c r="H56" s="28"/>
      <c r="I56" s="96"/>
      <c r="J56" s="97"/>
      <c r="K56" s="28"/>
      <c r="L56" s="28" t="s">
        <v>44</v>
      </c>
      <c r="M56" s="28"/>
      <c r="N56" s="28" t="s">
        <v>45</v>
      </c>
      <c r="O56" s="28"/>
      <c r="P56" s="28"/>
      <c r="Q56" s="18"/>
      <c r="R56" s="28"/>
      <c r="S56" s="110"/>
      <c r="T56" s="110"/>
      <c r="U56" s="18"/>
      <c r="V56" s="98"/>
      <c r="W56" s="98"/>
      <c r="X56" s="98"/>
      <c r="Y56" s="28"/>
      <c r="Z56" s="94"/>
      <c r="AA56" s="95"/>
      <c r="AB56" s="18"/>
      <c r="AC56" s="94"/>
      <c r="AD56" s="95"/>
      <c r="AE56" s="28"/>
      <c r="AF56" s="30"/>
      <c r="AX56" s="16"/>
      <c r="AY56" s="16"/>
      <c r="AZ56" s="16"/>
      <c r="BA56" s="16"/>
      <c r="BB56" s="16"/>
      <c r="BC56" s="16"/>
      <c r="BD56" s="16"/>
      <c r="BE56" s="16"/>
    </row>
    <row r="57" spans="1:57" ht="5.0999999999999996" customHeight="1">
      <c r="A57" s="28"/>
      <c r="B57" s="28"/>
      <c r="C57" s="28"/>
      <c r="D57" s="28"/>
      <c r="E57" s="65"/>
      <c r="F57" s="28"/>
      <c r="G57" s="28"/>
      <c r="H57" s="66"/>
      <c r="I57" s="28"/>
      <c r="J57" s="28"/>
      <c r="K57" s="28"/>
      <c r="L57" s="28"/>
      <c r="M57" s="33"/>
      <c r="N57" s="28"/>
      <c r="O57" s="33"/>
      <c r="P57" s="33"/>
      <c r="Q57" s="33"/>
      <c r="R57" s="33"/>
      <c r="S57" s="18"/>
      <c r="T57" s="18"/>
      <c r="U57" s="18"/>
      <c r="V57" s="26"/>
      <c r="W57" s="26"/>
      <c r="X57" s="28"/>
      <c r="Y57" s="28"/>
      <c r="Z57" s="18"/>
      <c r="AA57" s="18"/>
      <c r="AB57" s="18"/>
      <c r="AC57" s="18"/>
      <c r="AD57" s="18"/>
      <c r="AE57" s="28"/>
      <c r="AF57" s="30"/>
    </row>
    <row r="58" spans="1:57" ht="20.100000000000001" customHeight="1">
      <c r="A58" s="28"/>
      <c r="B58" s="37"/>
      <c r="C58" s="94"/>
      <c r="D58" s="95"/>
      <c r="E58" s="28"/>
      <c r="F58" s="96"/>
      <c r="G58" s="97"/>
      <c r="H58" s="28"/>
      <c r="I58" s="96"/>
      <c r="J58" s="97"/>
      <c r="K58" s="28"/>
      <c r="L58" s="28" t="s">
        <v>49</v>
      </c>
      <c r="M58" s="28"/>
      <c r="N58" s="28" t="s">
        <v>50</v>
      </c>
      <c r="O58" s="28"/>
      <c r="P58" s="28"/>
      <c r="Q58" s="18"/>
      <c r="R58" s="28"/>
      <c r="S58" s="110"/>
      <c r="T58" s="110"/>
      <c r="U58" s="18"/>
      <c r="V58" s="98"/>
      <c r="W58" s="98"/>
      <c r="X58" s="98"/>
      <c r="Y58" s="28"/>
      <c r="Z58" s="94"/>
      <c r="AA58" s="95"/>
      <c r="AB58" s="18"/>
      <c r="AC58" s="94"/>
      <c r="AD58" s="95"/>
      <c r="AE58" s="28"/>
      <c r="AF58" s="30"/>
    </row>
    <row r="59" spans="1:57" ht="5.0999999999999996" customHeight="1">
      <c r="A59" s="28"/>
      <c r="B59" s="28"/>
      <c r="C59" s="28"/>
      <c r="D59" s="28"/>
      <c r="E59" s="65"/>
      <c r="F59" s="28"/>
      <c r="G59" s="28"/>
      <c r="H59" s="66"/>
      <c r="I59" s="28"/>
      <c r="J59" s="28"/>
      <c r="K59" s="28"/>
      <c r="L59" s="28"/>
      <c r="M59" s="33"/>
      <c r="N59" s="28"/>
      <c r="O59" s="33"/>
      <c r="P59" s="33"/>
      <c r="Q59" s="33"/>
      <c r="R59" s="33"/>
      <c r="S59" s="18"/>
      <c r="T59" s="18"/>
      <c r="U59" s="18"/>
      <c r="V59" s="26"/>
      <c r="W59" s="26"/>
      <c r="X59" s="28"/>
      <c r="Y59" s="28"/>
      <c r="Z59" s="18"/>
      <c r="AA59" s="18"/>
      <c r="AB59" s="18"/>
      <c r="AC59" s="18"/>
      <c r="AD59" s="18"/>
      <c r="AE59" s="28"/>
      <c r="AF59" s="30"/>
    </row>
    <row r="60" spans="1:57" ht="20.100000000000001" customHeight="1">
      <c r="A60" s="28"/>
      <c r="B60" s="28"/>
      <c r="C60" s="94"/>
      <c r="D60" s="95"/>
      <c r="E60" s="28"/>
      <c r="F60" s="96"/>
      <c r="G60" s="97"/>
      <c r="H60" s="28"/>
      <c r="I60" s="96"/>
      <c r="J60" s="97"/>
      <c r="K60" s="28"/>
      <c r="L60" s="28"/>
      <c r="M60" s="28"/>
      <c r="N60" s="28"/>
      <c r="O60" s="28"/>
      <c r="P60" s="28"/>
      <c r="Q60" s="18"/>
      <c r="R60" s="28"/>
      <c r="S60" s="110"/>
      <c r="T60" s="110"/>
      <c r="U60" s="18"/>
      <c r="V60" s="98"/>
      <c r="W60" s="98"/>
      <c r="X60" s="98"/>
      <c r="Y60" s="28"/>
      <c r="Z60" s="94"/>
      <c r="AA60" s="95"/>
      <c r="AB60" s="18"/>
      <c r="AC60" s="94"/>
      <c r="AD60" s="95"/>
      <c r="AE60" s="28"/>
      <c r="AF60" s="30"/>
    </row>
    <row r="61" spans="1:57" ht="5.0999999999999996" customHeight="1">
      <c r="A61" s="28"/>
      <c r="B61" s="28"/>
      <c r="C61" s="28"/>
      <c r="D61" s="28"/>
      <c r="E61" s="65"/>
      <c r="F61" s="28"/>
      <c r="G61" s="28"/>
      <c r="H61" s="66"/>
      <c r="I61" s="28"/>
      <c r="J61" s="28"/>
      <c r="K61" s="28"/>
      <c r="L61" s="28"/>
      <c r="M61" s="28"/>
      <c r="N61" s="28"/>
      <c r="O61" s="28"/>
      <c r="P61" s="28"/>
      <c r="Q61" s="18"/>
      <c r="R61" s="18"/>
      <c r="S61" s="28"/>
      <c r="T61" s="28"/>
      <c r="U61" s="28"/>
      <c r="V61" s="26"/>
      <c r="W61" s="26"/>
      <c r="X61" s="28"/>
      <c r="Y61" s="28"/>
      <c r="Z61" s="28"/>
      <c r="AA61" s="28"/>
      <c r="AB61" s="28"/>
      <c r="AC61" s="28"/>
      <c r="AD61" s="28"/>
      <c r="AE61" s="28"/>
      <c r="AF61" s="30"/>
    </row>
    <row r="62" spans="1:57" ht="20.100000000000001" customHeight="1">
      <c r="A62" s="28"/>
      <c r="B62" s="37"/>
      <c r="C62" s="94"/>
      <c r="D62" s="95"/>
      <c r="E62" s="28"/>
      <c r="F62" s="96"/>
      <c r="G62" s="97"/>
      <c r="H62" s="28"/>
      <c r="I62" s="96"/>
      <c r="J62" s="97"/>
      <c r="K62" s="28"/>
      <c r="L62" s="28"/>
      <c r="M62" s="28"/>
      <c r="N62" s="28"/>
      <c r="O62" s="28"/>
      <c r="P62" s="28"/>
      <c r="Q62" s="18"/>
      <c r="R62" s="28"/>
      <c r="S62" s="110"/>
      <c r="T62" s="110"/>
      <c r="U62" s="18"/>
      <c r="V62" s="98"/>
      <c r="W62" s="98"/>
      <c r="X62" s="98"/>
      <c r="Y62" s="28"/>
      <c r="Z62" s="94"/>
      <c r="AA62" s="95"/>
      <c r="AB62" s="18"/>
      <c r="AC62" s="94"/>
      <c r="AD62" s="95"/>
      <c r="AE62" s="28"/>
      <c r="AF62" s="30"/>
    </row>
    <row r="63" spans="1:57" ht="5.0999999999999996" customHeight="1">
      <c r="A63" s="28"/>
      <c r="B63" s="28"/>
      <c r="C63" s="65"/>
      <c r="D63" s="65"/>
      <c r="E63" s="28"/>
      <c r="F63" s="28"/>
      <c r="G63" s="28"/>
      <c r="H63" s="28"/>
      <c r="I63" s="28"/>
      <c r="J63" s="28"/>
      <c r="K63" s="65"/>
      <c r="L63" s="28"/>
      <c r="M63" s="28"/>
      <c r="N63" s="28"/>
      <c r="O63" s="28"/>
      <c r="P63" s="28"/>
      <c r="Q63" s="18"/>
      <c r="R63" s="18"/>
      <c r="S63" s="18"/>
      <c r="T63" s="18"/>
      <c r="U63" s="18"/>
      <c r="V63" s="26"/>
      <c r="W63" s="26"/>
      <c r="X63" s="28"/>
      <c r="Y63" s="28"/>
      <c r="Z63" s="18"/>
      <c r="AA63" s="18"/>
      <c r="AB63" s="18"/>
      <c r="AC63" s="18"/>
      <c r="AD63" s="18"/>
      <c r="AE63" s="28"/>
      <c r="AF63" s="30"/>
    </row>
    <row r="64" spans="1:57" ht="20.100000000000001" customHeight="1">
      <c r="A64" s="26" t="str">
        <f>IFERROR(T(T20),"")</f>
        <v/>
      </c>
      <c r="B64" s="18"/>
      <c r="C64" s="18" t="s">
        <v>33</v>
      </c>
      <c r="D64" s="18"/>
      <c r="E64" s="18"/>
      <c r="F64" s="18"/>
      <c r="G64" s="18"/>
      <c r="H64" s="18"/>
      <c r="I64" s="18"/>
      <c r="J64" s="18"/>
      <c r="K64" s="18"/>
      <c r="L64" s="18"/>
      <c r="M64" s="18" t="s">
        <v>34</v>
      </c>
      <c r="N64" s="26"/>
      <c r="O64" s="28"/>
      <c r="P64" s="28"/>
      <c r="Q64" s="18"/>
      <c r="R64" s="28"/>
      <c r="S64" s="110"/>
      <c r="T64" s="110"/>
      <c r="U64" s="18"/>
      <c r="V64" s="98"/>
      <c r="W64" s="98"/>
      <c r="X64" s="98"/>
      <c r="Y64" s="28"/>
      <c r="Z64" s="94"/>
      <c r="AA64" s="95"/>
      <c r="AB64" s="18"/>
      <c r="AC64" s="94"/>
      <c r="AD64" s="95"/>
      <c r="AE64" s="28"/>
      <c r="AF64" s="30"/>
    </row>
    <row r="65" spans="1:33" ht="5.0999999999999996" customHeight="1">
      <c r="A65" s="26"/>
      <c r="B65" s="26"/>
      <c r="C65" s="26"/>
      <c r="D65" s="26"/>
      <c r="E65" s="26"/>
      <c r="F65" s="26"/>
      <c r="G65" s="26"/>
      <c r="H65" s="26"/>
      <c r="I65" s="26"/>
      <c r="J65" s="26"/>
      <c r="K65" s="26"/>
      <c r="L65" s="26"/>
      <c r="M65" s="26"/>
      <c r="N65" s="26"/>
      <c r="O65" s="26"/>
      <c r="P65" s="26"/>
      <c r="Q65" s="26"/>
      <c r="R65" s="26"/>
      <c r="S65" s="18"/>
      <c r="T65" s="18"/>
      <c r="U65" s="18"/>
      <c r="V65" s="26"/>
      <c r="W65" s="26"/>
      <c r="X65" s="28"/>
      <c r="Y65" s="28"/>
      <c r="Z65" s="18"/>
      <c r="AA65" s="18"/>
      <c r="AB65" s="18"/>
      <c r="AC65" s="18"/>
      <c r="AD65" s="18"/>
      <c r="AE65" s="28"/>
      <c r="AF65" s="30"/>
    </row>
    <row r="66" spans="1:33" ht="20.100000000000001" customHeight="1">
      <c r="A66" s="26"/>
      <c r="B66" s="18"/>
      <c r="C66" s="84" t="s">
        <v>45</v>
      </c>
      <c r="D66" s="84"/>
      <c r="E66" s="84"/>
      <c r="F66" s="84"/>
      <c r="G66" s="84"/>
      <c r="H66" s="84"/>
      <c r="I66" s="84"/>
      <c r="J66" s="84"/>
      <c r="K66" s="84"/>
      <c r="L66" s="18"/>
      <c r="M66" s="18" t="str">
        <f>_xlfn.XLOOKUP(C66,'master data'!Z2:Z497, 'master data'!Y2:Y497, "Not Found")</f>
        <v>MPN</v>
      </c>
      <c r="N66" s="26"/>
      <c r="O66" s="28"/>
      <c r="P66" s="28"/>
      <c r="Q66" s="18"/>
      <c r="R66" s="28"/>
      <c r="S66" s="110"/>
      <c r="T66" s="110"/>
      <c r="U66" s="18"/>
      <c r="V66" s="98"/>
      <c r="W66" s="98"/>
      <c r="X66" s="98"/>
      <c r="Y66" s="28"/>
      <c r="Z66" s="94"/>
      <c r="AA66" s="95"/>
      <c r="AB66" s="18"/>
      <c r="AC66" s="94"/>
      <c r="AD66" s="95"/>
      <c r="AE66" s="28"/>
      <c r="AF66" s="30"/>
    </row>
    <row r="67" spans="1:33" ht="5.0999999999999996" customHeight="1">
      <c r="A67" s="26"/>
      <c r="B67" s="26"/>
      <c r="C67" s="26"/>
      <c r="D67" s="26"/>
      <c r="E67" s="26"/>
      <c r="F67" s="26"/>
      <c r="G67" s="26"/>
      <c r="H67" s="26"/>
      <c r="I67" s="26"/>
      <c r="J67" s="26"/>
      <c r="K67" s="26"/>
      <c r="L67" s="26"/>
      <c r="M67" s="26"/>
      <c r="N67" s="26"/>
      <c r="O67" s="26"/>
      <c r="P67" s="26"/>
      <c r="Q67" s="26"/>
      <c r="R67" s="26"/>
      <c r="S67" s="18"/>
      <c r="T67" s="18"/>
      <c r="U67" s="18"/>
      <c r="V67" s="26"/>
      <c r="W67" s="26"/>
      <c r="X67" s="28"/>
      <c r="Y67" s="28"/>
      <c r="Z67" s="18"/>
      <c r="AA67" s="18"/>
      <c r="AB67" s="18"/>
      <c r="AC67" s="18"/>
      <c r="AD67" s="18"/>
      <c r="AE67" s="28"/>
      <c r="AF67" s="30"/>
    </row>
    <row r="68" spans="1:33" ht="20.100000000000001" customHeight="1">
      <c r="A68" s="26"/>
      <c r="B68" s="18"/>
      <c r="C68" s="18" t="s">
        <v>117</v>
      </c>
      <c r="D68" s="18"/>
      <c r="E68" s="18"/>
      <c r="F68" s="18"/>
      <c r="G68" s="18"/>
      <c r="H68" s="18"/>
      <c r="I68" s="18"/>
      <c r="J68" s="18"/>
      <c r="K68" s="18"/>
      <c r="L68" s="18"/>
      <c r="M68" s="18"/>
      <c r="N68" s="26"/>
      <c r="O68" s="28"/>
      <c r="P68" s="28"/>
      <c r="Q68" s="18"/>
      <c r="R68" s="28"/>
      <c r="S68" s="110"/>
      <c r="T68" s="110"/>
      <c r="U68" s="18"/>
      <c r="V68" s="98"/>
      <c r="W68" s="98"/>
      <c r="X68" s="98"/>
      <c r="Y68" s="28"/>
      <c r="Z68" s="94"/>
      <c r="AA68" s="95"/>
      <c r="AB68" s="18"/>
      <c r="AC68" s="94"/>
      <c r="AD68" s="95"/>
      <c r="AE68" s="28"/>
      <c r="AF68" s="30"/>
    </row>
    <row r="69" spans="1:33" ht="5.0999999999999996" customHeight="1">
      <c r="A69" s="28"/>
      <c r="B69" s="28"/>
      <c r="C69" s="28"/>
      <c r="D69" s="28"/>
      <c r="E69" s="28"/>
      <c r="F69" s="28"/>
      <c r="G69" s="28"/>
      <c r="H69" s="28"/>
      <c r="I69" s="28"/>
      <c r="J69" s="28"/>
      <c r="K69" s="28"/>
      <c r="L69" s="28"/>
      <c r="M69" s="28"/>
      <c r="N69" s="28"/>
      <c r="O69" s="28"/>
      <c r="P69" s="28"/>
      <c r="Q69" s="18"/>
      <c r="R69" s="18"/>
      <c r="S69" s="18"/>
      <c r="T69" s="18"/>
      <c r="U69" s="18"/>
      <c r="V69" s="26"/>
      <c r="W69" s="26"/>
      <c r="X69" s="28"/>
      <c r="Y69" s="28"/>
      <c r="Z69" s="18"/>
      <c r="AA69" s="18"/>
      <c r="AB69" s="18"/>
      <c r="AC69" s="18"/>
      <c r="AD69" s="18"/>
      <c r="AE69" s="28"/>
      <c r="AF69" s="30"/>
    </row>
    <row r="70" spans="1:33" ht="20.100000000000001" customHeight="1">
      <c r="A70" s="28" t="s">
        <v>118</v>
      </c>
      <c r="B70" s="28"/>
      <c r="C70" s="28"/>
      <c r="D70" s="28"/>
      <c r="E70" s="28"/>
      <c r="F70" s="28"/>
      <c r="G70" s="28"/>
      <c r="H70" s="116" t="s">
        <v>119</v>
      </c>
      <c r="I70" s="116"/>
      <c r="J70" s="116"/>
      <c r="K70" s="116"/>
      <c r="L70" s="116"/>
      <c r="M70" s="116"/>
      <c r="N70" s="116"/>
      <c r="O70" s="116"/>
      <c r="P70" s="116"/>
      <c r="Q70" s="116"/>
      <c r="R70" s="57"/>
      <c r="S70" s="110"/>
      <c r="T70" s="110"/>
      <c r="U70" s="18"/>
      <c r="V70" s="98"/>
      <c r="W70" s="98"/>
      <c r="X70" s="98"/>
      <c r="Y70" s="28"/>
      <c r="Z70" s="94"/>
      <c r="AA70" s="95"/>
      <c r="AB70" s="18"/>
      <c r="AC70" s="94"/>
      <c r="AD70" s="95"/>
      <c r="AE70" s="28"/>
    </row>
    <row r="71" spans="1:33" ht="5.0999999999999996" customHeight="1">
      <c r="A71" s="18"/>
      <c r="B71" s="18"/>
      <c r="C71" s="18"/>
      <c r="D71" s="1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30"/>
    </row>
    <row r="72" spans="1:33" ht="20.100000000000001" customHeight="1">
      <c r="A72" s="29" t="s">
        <v>120</v>
      </c>
      <c r="B72" s="29"/>
      <c r="C72" s="29" t="s">
        <v>121</v>
      </c>
      <c r="D72" s="29"/>
      <c r="E72" s="29"/>
      <c r="F72" s="29"/>
      <c r="G72" s="29"/>
      <c r="H72" s="29"/>
      <c r="I72" s="85" t="s">
        <v>53</v>
      </c>
      <c r="J72" s="85"/>
      <c r="K72" s="85"/>
      <c r="L72" s="29" t="s">
        <v>122</v>
      </c>
      <c r="M72" s="29"/>
      <c r="N72" s="29"/>
      <c r="O72" s="29"/>
      <c r="P72" s="29"/>
      <c r="Q72" s="29"/>
      <c r="R72" s="29"/>
      <c r="S72" s="29"/>
      <c r="T72" s="29"/>
      <c r="U72" s="29"/>
      <c r="V72" s="29"/>
      <c r="W72" s="29"/>
      <c r="X72" s="29"/>
      <c r="Y72" s="29"/>
      <c r="Z72" s="29"/>
      <c r="AA72" s="29"/>
      <c r="AB72" s="29"/>
      <c r="AC72" s="29"/>
      <c r="AD72" s="29"/>
      <c r="AE72" s="29"/>
      <c r="AF72" s="30"/>
    </row>
    <row r="73" spans="1:33" s="16" customFormat="1" ht="20.100000000000001" customHeight="1">
      <c r="A73" s="18"/>
      <c r="B73" s="28"/>
      <c r="C73" s="18"/>
      <c r="D73" s="28"/>
      <c r="E73" s="31" t="s">
        <v>123</v>
      </c>
      <c r="F73" s="31"/>
      <c r="G73" s="31" t="s">
        <v>124</v>
      </c>
      <c r="H73" s="31"/>
      <c r="I73" s="31"/>
      <c r="J73" s="31"/>
      <c r="K73" s="31"/>
      <c r="L73" s="31"/>
      <c r="M73" s="31"/>
      <c r="N73" s="31"/>
      <c r="O73" s="31" t="s">
        <v>125</v>
      </c>
      <c r="P73" s="31"/>
      <c r="Q73" s="31"/>
      <c r="R73" s="31" t="s">
        <v>126</v>
      </c>
      <c r="S73" s="31"/>
      <c r="T73" s="31"/>
      <c r="U73" s="31"/>
      <c r="V73" s="31" t="s">
        <v>59</v>
      </c>
      <c r="W73" s="31"/>
      <c r="X73" s="31"/>
      <c r="Y73" s="31" t="s">
        <v>127</v>
      </c>
      <c r="Z73" s="31"/>
      <c r="AA73" s="31" t="s">
        <v>128</v>
      </c>
      <c r="AB73" s="31"/>
      <c r="AC73" s="31"/>
      <c r="AD73" s="31"/>
      <c r="AE73" s="31"/>
      <c r="AF73" s="30"/>
      <c r="AG73" s="15"/>
    </row>
    <row r="74" spans="1:33" ht="20.100000000000001" customHeight="1">
      <c r="A74" s="106" t="str">
        <f>IFERROR(T(T8),"")</f>
        <v/>
      </c>
      <c r="B74" s="106"/>
      <c r="C74" s="106"/>
      <c r="D74" s="107"/>
      <c r="E74" s="32"/>
      <c r="F74" s="18" t="str">
        <f>IF($E74="Yes","&gt;&gt;&gt;&gt;","")</f>
        <v/>
      </c>
      <c r="G74" s="32"/>
      <c r="H74" s="43" t="str">
        <f>IF($G74="Yes","&gt;&gt;&gt;&gt;","")</f>
        <v/>
      </c>
      <c r="I74" s="113"/>
      <c r="J74" s="114"/>
      <c r="K74" s="114"/>
      <c r="L74" s="114"/>
      <c r="M74" s="115"/>
      <c r="N74" s="18"/>
      <c r="O74" s="111"/>
      <c r="P74" s="112"/>
      <c r="Q74" s="18" t="str">
        <f>IF($O74="SPML","&gt;&gt;&gt;&gt;","")</f>
        <v/>
      </c>
      <c r="R74" s="113"/>
      <c r="S74" s="114"/>
      <c r="T74" s="115"/>
      <c r="U74" s="18"/>
      <c r="V74" s="111"/>
      <c r="W74" s="112"/>
      <c r="X74" s="28"/>
      <c r="Y74" s="32"/>
      <c r="Z74" s="28"/>
      <c r="AA74" s="136"/>
      <c r="AB74" s="136"/>
      <c r="AC74" s="136"/>
      <c r="AD74" s="136"/>
      <c r="AE74" s="28"/>
      <c r="AF74" s="30"/>
    </row>
    <row r="75" spans="1:33" ht="5.0999999999999996" customHeight="1">
      <c r="A75" s="33"/>
      <c r="B75" s="33"/>
      <c r="C75" s="33"/>
      <c r="D75" s="33"/>
      <c r="E75" s="18"/>
      <c r="F75" s="18"/>
      <c r="G75" s="18"/>
      <c r="H75" s="18"/>
      <c r="I75" s="33"/>
      <c r="J75" s="33"/>
      <c r="K75" s="33"/>
      <c r="L75" s="33"/>
      <c r="M75" s="33"/>
      <c r="N75" s="18"/>
      <c r="O75" s="18"/>
      <c r="P75" s="18"/>
      <c r="Q75" s="18"/>
      <c r="R75" s="33"/>
      <c r="S75" s="33"/>
      <c r="T75" s="33"/>
      <c r="U75" s="18"/>
      <c r="V75" s="18"/>
      <c r="W75" s="18"/>
      <c r="X75" s="28"/>
      <c r="Y75" s="18"/>
      <c r="Z75" s="28"/>
      <c r="AA75" s="18"/>
      <c r="AB75" s="18"/>
      <c r="AC75" s="18"/>
      <c r="AD75" s="18"/>
      <c r="AE75" s="28"/>
      <c r="AF75" s="30"/>
    </row>
    <row r="76" spans="1:33" ht="20.100000000000001" customHeight="1">
      <c r="A76" s="106" t="str">
        <f>IFERROR(T(T10),"")</f>
        <v/>
      </c>
      <c r="B76" s="106"/>
      <c r="C76" s="106"/>
      <c r="D76" s="107"/>
      <c r="E76" s="32"/>
      <c r="F76" s="18" t="str">
        <f>IF($E76="Yes","&gt;&gt;&gt;&gt;","")</f>
        <v/>
      </c>
      <c r="G76" s="32"/>
      <c r="H76" s="43" t="str">
        <f>IF($G76="Yes","&gt;&gt;&gt;&gt;","")</f>
        <v/>
      </c>
      <c r="I76" s="113"/>
      <c r="J76" s="114"/>
      <c r="K76" s="114"/>
      <c r="L76" s="114"/>
      <c r="M76" s="115"/>
      <c r="N76" s="18"/>
      <c r="O76" s="111"/>
      <c r="P76" s="112"/>
      <c r="Q76" s="18" t="str">
        <f>IF($O76="SPML","&gt;&gt;&gt;&gt;","")</f>
        <v/>
      </c>
      <c r="R76" s="113"/>
      <c r="S76" s="114"/>
      <c r="T76" s="115"/>
      <c r="U76" s="18"/>
      <c r="V76" s="111"/>
      <c r="W76" s="112"/>
      <c r="X76" s="28"/>
      <c r="Y76" s="32"/>
      <c r="Z76" s="28"/>
      <c r="AA76" s="136"/>
      <c r="AB76" s="136"/>
      <c r="AC76" s="136"/>
      <c r="AD76" s="136"/>
      <c r="AE76" s="28"/>
      <c r="AF76" s="30"/>
    </row>
    <row r="77" spans="1:33" ht="5.0999999999999996" customHeight="1">
      <c r="A77" s="33"/>
      <c r="B77" s="33"/>
      <c r="C77" s="33"/>
      <c r="D77" s="33"/>
      <c r="E77" s="18"/>
      <c r="F77" s="18"/>
      <c r="G77" s="18"/>
      <c r="H77" s="18"/>
      <c r="I77" s="33"/>
      <c r="J77" s="33"/>
      <c r="K77" s="33"/>
      <c r="L77" s="33"/>
      <c r="M77" s="33"/>
      <c r="N77" s="18"/>
      <c r="O77" s="18"/>
      <c r="P77" s="18"/>
      <c r="Q77" s="18"/>
      <c r="R77" s="33"/>
      <c r="S77" s="33"/>
      <c r="T77" s="33"/>
      <c r="U77" s="18"/>
      <c r="V77" s="18"/>
      <c r="W77" s="18"/>
      <c r="X77" s="28"/>
      <c r="Y77" s="18"/>
      <c r="Z77" s="28"/>
      <c r="AA77" s="18"/>
      <c r="AB77" s="18"/>
      <c r="AC77" s="18"/>
      <c r="AD77" s="18"/>
      <c r="AE77" s="28"/>
      <c r="AF77" s="30"/>
    </row>
    <row r="78" spans="1:33" ht="20.100000000000001" customHeight="1">
      <c r="A78" s="106" t="str">
        <f>IFERROR(T(T12),"")</f>
        <v/>
      </c>
      <c r="B78" s="106"/>
      <c r="C78" s="106"/>
      <c r="D78" s="107"/>
      <c r="E78" s="32"/>
      <c r="F78" s="18" t="str">
        <f>IF($E78="Yes","&gt;&gt;&gt;&gt;","")</f>
        <v/>
      </c>
      <c r="G78" s="32"/>
      <c r="H78" s="43" t="str">
        <f>IF($G78="Yes","&gt;&gt;&gt;&gt;","")</f>
        <v/>
      </c>
      <c r="I78" s="113"/>
      <c r="J78" s="114"/>
      <c r="K78" s="114"/>
      <c r="L78" s="114"/>
      <c r="M78" s="115"/>
      <c r="N78" s="18"/>
      <c r="O78" s="111"/>
      <c r="P78" s="112"/>
      <c r="Q78" s="18" t="str">
        <f>IF($O78="SPML","&gt;&gt;&gt;&gt;","")</f>
        <v/>
      </c>
      <c r="R78" s="113"/>
      <c r="S78" s="114"/>
      <c r="T78" s="115"/>
      <c r="U78" s="18"/>
      <c r="V78" s="111"/>
      <c r="W78" s="112"/>
      <c r="X78" s="28"/>
      <c r="Y78" s="32"/>
      <c r="Z78" s="28"/>
      <c r="AA78" s="136"/>
      <c r="AB78" s="136"/>
      <c r="AC78" s="136"/>
      <c r="AD78" s="136"/>
      <c r="AE78" s="28"/>
      <c r="AF78" s="30"/>
    </row>
    <row r="79" spans="1:33" ht="5.0999999999999996" customHeight="1">
      <c r="A79" s="33"/>
      <c r="B79" s="33"/>
      <c r="C79" s="33"/>
      <c r="D79" s="33"/>
      <c r="E79" s="18"/>
      <c r="F79" s="18"/>
      <c r="G79" s="18"/>
      <c r="H79" s="18"/>
      <c r="I79" s="33"/>
      <c r="J79" s="33"/>
      <c r="K79" s="33"/>
      <c r="L79" s="33"/>
      <c r="M79" s="33"/>
      <c r="N79" s="18"/>
      <c r="O79" s="18"/>
      <c r="P79" s="18"/>
      <c r="Q79" s="18"/>
      <c r="R79" s="33"/>
      <c r="S79" s="33"/>
      <c r="T79" s="33"/>
      <c r="U79" s="18"/>
      <c r="V79" s="18"/>
      <c r="W79" s="18"/>
      <c r="X79" s="28"/>
      <c r="Y79" s="18"/>
      <c r="Z79" s="28"/>
      <c r="AA79" s="18"/>
      <c r="AB79" s="18"/>
      <c r="AC79" s="18"/>
      <c r="AD79" s="18"/>
      <c r="AE79" s="28"/>
      <c r="AF79" s="30"/>
    </row>
    <row r="80" spans="1:33" ht="20.100000000000001" customHeight="1">
      <c r="A80" s="106" t="str">
        <f>IFERROR(T(T14),"")</f>
        <v/>
      </c>
      <c r="B80" s="106"/>
      <c r="C80" s="106"/>
      <c r="D80" s="107"/>
      <c r="E80" s="32"/>
      <c r="F80" s="18" t="str">
        <f>IF($E80="Yes","&gt;&gt;&gt;&gt;","")</f>
        <v/>
      </c>
      <c r="G80" s="32"/>
      <c r="H80" s="43" t="str">
        <f>IF($G80="Yes","&gt;&gt;&gt;&gt;","")</f>
        <v/>
      </c>
      <c r="I80" s="113"/>
      <c r="J80" s="114"/>
      <c r="K80" s="114"/>
      <c r="L80" s="114"/>
      <c r="M80" s="115"/>
      <c r="N80" s="18"/>
      <c r="O80" s="111"/>
      <c r="P80" s="112"/>
      <c r="Q80" s="18" t="str">
        <f>IF($O80="SPML","&gt;&gt;&gt;&gt;","")</f>
        <v/>
      </c>
      <c r="R80" s="113"/>
      <c r="S80" s="114"/>
      <c r="T80" s="115"/>
      <c r="U80" s="18"/>
      <c r="V80" s="111"/>
      <c r="W80" s="112"/>
      <c r="X80" s="28"/>
      <c r="Y80" s="32"/>
      <c r="Z80" s="28"/>
      <c r="AA80" s="136"/>
      <c r="AB80" s="136"/>
      <c r="AC80" s="136"/>
      <c r="AD80" s="136"/>
      <c r="AE80" s="28"/>
      <c r="AF80" s="30"/>
    </row>
    <row r="81" spans="1:75" ht="5.0999999999999996" customHeight="1">
      <c r="A81" s="33"/>
      <c r="B81" s="33"/>
      <c r="C81" s="33"/>
      <c r="D81" s="33"/>
      <c r="E81" s="18"/>
      <c r="F81" s="18"/>
      <c r="G81" s="18"/>
      <c r="H81" s="18"/>
      <c r="I81" s="33"/>
      <c r="J81" s="33"/>
      <c r="K81" s="33"/>
      <c r="L81" s="33"/>
      <c r="M81" s="33"/>
      <c r="N81" s="18"/>
      <c r="O81" s="18"/>
      <c r="P81" s="18"/>
      <c r="Q81" s="18"/>
      <c r="R81" s="33"/>
      <c r="S81" s="33"/>
      <c r="T81" s="33"/>
      <c r="U81" s="18"/>
      <c r="V81" s="18"/>
      <c r="W81" s="18"/>
      <c r="X81" s="28"/>
      <c r="Y81" s="18"/>
      <c r="Z81" s="28"/>
      <c r="AA81" s="18"/>
      <c r="AB81" s="18"/>
      <c r="AC81" s="18"/>
      <c r="AD81" s="18"/>
      <c r="AE81" s="28"/>
      <c r="AF81" s="30"/>
    </row>
    <row r="82" spans="1:75" ht="20.100000000000001" customHeight="1">
      <c r="A82" s="106" t="str">
        <f>IFERROR(T(T16),"")</f>
        <v/>
      </c>
      <c r="B82" s="106"/>
      <c r="C82" s="106"/>
      <c r="D82" s="107"/>
      <c r="E82" s="32"/>
      <c r="F82" s="18" t="str">
        <f>IF($E82="Yes","&gt;&gt;&gt;&gt;","")</f>
        <v/>
      </c>
      <c r="G82" s="32"/>
      <c r="H82" s="43" t="str">
        <f>IF($G82="Yes","&gt;&gt;&gt;&gt;","")</f>
        <v/>
      </c>
      <c r="I82" s="113"/>
      <c r="J82" s="114"/>
      <c r="K82" s="114"/>
      <c r="L82" s="114"/>
      <c r="M82" s="115"/>
      <c r="N82" s="18"/>
      <c r="O82" s="111"/>
      <c r="P82" s="112"/>
      <c r="Q82" s="18" t="str">
        <f>IF($O82="SPML","&gt;&gt;&gt;&gt;","")</f>
        <v/>
      </c>
      <c r="R82" s="113"/>
      <c r="S82" s="114"/>
      <c r="T82" s="115"/>
      <c r="U82" s="18"/>
      <c r="V82" s="111"/>
      <c r="W82" s="112"/>
      <c r="X82" s="28"/>
      <c r="Y82" s="32"/>
      <c r="Z82" s="28"/>
      <c r="AA82" s="136"/>
      <c r="AB82" s="136"/>
      <c r="AC82" s="136"/>
      <c r="AD82" s="136"/>
      <c r="AE82" s="28"/>
      <c r="AF82" s="30"/>
    </row>
    <row r="83" spans="1:75" ht="5.0999999999999996" customHeight="1">
      <c r="A83" s="33"/>
      <c r="B83" s="33"/>
      <c r="C83" s="33"/>
      <c r="D83" s="33"/>
      <c r="E83" s="18"/>
      <c r="F83" s="18"/>
      <c r="G83" s="18"/>
      <c r="H83" s="18"/>
      <c r="I83" s="33"/>
      <c r="J83" s="33"/>
      <c r="K83" s="33"/>
      <c r="L83" s="33"/>
      <c r="M83" s="33"/>
      <c r="N83" s="18"/>
      <c r="O83" s="18"/>
      <c r="P83" s="18"/>
      <c r="Q83" s="18"/>
      <c r="R83" s="33"/>
      <c r="S83" s="33"/>
      <c r="T83" s="33"/>
      <c r="U83" s="18"/>
      <c r="V83" s="18"/>
      <c r="W83" s="18"/>
      <c r="X83" s="28"/>
      <c r="Y83" s="18"/>
      <c r="Z83" s="28"/>
      <c r="AA83" s="18"/>
      <c r="AB83" s="18"/>
      <c r="AC83" s="18"/>
      <c r="AD83" s="18"/>
      <c r="AE83" s="28"/>
      <c r="AF83" s="30"/>
    </row>
    <row r="84" spans="1:75" ht="20.100000000000001" customHeight="1">
      <c r="A84" s="106" t="str">
        <f>IFERROR(T(T18),"")</f>
        <v/>
      </c>
      <c r="B84" s="106"/>
      <c r="C84" s="106"/>
      <c r="D84" s="107"/>
      <c r="E84" s="32"/>
      <c r="F84" s="18" t="str">
        <f>IF($E84="Yes","&gt;&gt;&gt;&gt;","")</f>
        <v/>
      </c>
      <c r="G84" s="32"/>
      <c r="H84" s="43" t="str">
        <f>IF($G84="Yes","&gt;&gt;&gt;&gt;","")</f>
        <v/>
      </c>
      <c r="I84" s="113"/>
      <c r="J84" s="114"/>
      <c r="K84" s="114"/>
      <c r="L84" s="114"/>
      <c r="M84" s="115"/>
      <c r="N84" s="18"/>
      <c r="O84" s="111"/>
      <c r="P84" s="112"/>
      <c r="Q84" s="18" t="str">
        <f>IF($O84="SPML","&gt;&gt;&gt;&gt;","")</f>
        <v/>
      </c>
      <c r="R84" s="113"/>
      <c r="S84" s="114"/>
      <c r="T84" s="115"/>
      <c r="U84" s="18"/>
      <c r="V84" s="111"/>
      <c r="W84" s="112"/>
      <c r="X84" s="28"/>
      <c r="Y84" s="32"/>
      <c r="Z84" s="28"/>
      <c r="AA84" s="136"/>
      <c r="AB84" s="136"/>
      <c r="AC84" s="136"/>
      <c r="AD84" s="136"/>
      <c r="AE84" s="28"/>
      <c r="AF84" s="30"/>
    </row>
    <row r="85" spans="1:75" ht="5.0999999999999996" customHeight="1">
      <c r="A85" s="33"/>
      <c r="B85" s="33"/>
      <c r="C85" s="33"/>
      <c r="D85" s="33"/>
      <c r="E85" s="18"/>
      <c r="F85" s="18"/>
      <c r="G85" s="18"/>
      <c r="H85" s="18"/>
      <c r="I85" s="33"/>
      <c r="J85" s="33"/>
      <c r="K85" s="33"/>
      <c r="L85" s="33"/>
      <c r="M85" s="33"/>
      <c r="N85" s="18"/>
      <c r="O85" s="18"/>
      <c r="P85" s="18"/>
      <c r="Q85" s="18"/>
      <c r="R85" s="33"/>
      <c r="S85" s="33"/>
      <c r="T85" s="33"/>
      <c r="U85" s="18"/>
      <c r="V85" s="18"/>
      <c r="W85" s="18"/>
      <c r="X85" s="28"/>
      <c r="Y85" s="18"/>
      <c r="Z85" s="28"/>
      <c r="AA85" s="18"/>
      <c r="AB85" s="18"/>
      <c r="AC85" s="18"/>
      <c r="AD85" s="18"/>
      <c r="AE85" s="28"/>
      <c r="AF85" s="30"/>
    </row>
    <row r="86" spans="1:75" ht="20.100000000000001" customHeight="1">
      <c r="A86" s="106" t="str">
        <f>IFERROR(T(T20),"")</f>
        <v/>
      </c>
      <c r="B86" s="106"/>
      <c r="C86" s="106"/>
      <c r="D86" s="107"/>
      <c r="E86" s="32"/>
      <c r="F86" s="18" t="str">
        <f>IF($E86="Yes","&gt;&gt;&gt;&gt;","")</f>
        <v/>
      </c>
      <c r="G86" s="32"/>
      <c r="H86" s="43" t="str">
        <f>IF($G86="Yes","&gt;&gt;&gt;&gt;","")</f>
        <v/>
      </c>
      <c r="I86" s="113"/>
      <c r="J86" s="114"/>
      <c r="K86" s="114"/>
      <c r="L86" s="114"/>
      <c r="M86" s="115"/>
      <c r="N86" s="18"/>
      <c r="O86" s="111"/>
      <c r="P86" s="112"/>
      <c r="Q86" s="18" t="str">
        <f>IF($O86="SPML","&gt;&gt;&gt;&gt;","")</f>
        <v/>
      </c>
      <c r="R86" s="113"/>
      <c r="S86" s="114"/>
      <c r="T86" s="115"/>
      <c r="U86" s="18"/>
      <c r="V86" s="111"/>
      <c r="W86" s="112"/>
      <c r="X86" s="28"/>
      <c r="Y86" s="32"/>
      <c r="Z86" s="28"/>
      <c r="AA86" s="136"/>
      <c r="AB86" s="136"/>
      <c r="AC86" s="136"/>
      <c r="AD86" s="136"/>
      <c r="AE86" s="28"/>
      <c r="AF86" s="30"/>
    </row>
    <row r="87" spans="1:75" ht="5.0999999999999996" customHeight="1">
      <c r="A87" s="33"/>
      <c r="B87" s="33"/>
      <c r="C87" s="33"/>
      <c r="D87" s="33"/>
      <c r="E87" s="18"/>
      <c r="F87" s="18"/>
      <c r="G87" s="18"/>
      <c r="H87" s="18"/>
      <c r="I87" s="33"/>
      <c r="J87" s="33"/>
      <c r="K87" s="33"/>
      <c r="L87" s="33"/>
      <c r="M87" s="33"/>
      <c r="N87" s="18"/>
      <c r="O87" s="18"/>
      <c r="P87" s="18"/>
      <c r="Q87" s="18"/>
      <c r="R87" s="33"/>
      <c r="S87" s="33"/>
      <c r="T87" s="33"/>
      <c r="U87" s="18"/>
      <c r="V87" s="18"/>
      <c r="W87" s="18"/>
      <c r="X87" s="28"/>
      <c r="Y87" s="18"/>
      <c r="Z87" s="28"/>
      <c r="AA87" s="18"/>
      <c r="AB87" s="18"/>
      <c r="AC87" s="18"/>
      <c r="AD87" s="18"/>
      <c r="AE87" s="28"/>
      <c r="AF87" s="30"/>
      <c r="BJ87" s="16"/>
      <c r="BK87" s="16"/>
      <c r="BL87" s="16"/>
      <c r="BM87" s="16"/>
      <c r="BN87" s="16"/>
      <c r="BO87" s="16"/>
      <c r="BP87" s="16"/>
      <c r="BQ87" s="16"/>
      <c r="BR87" s="16"/>
      <c r="BS87" s="16"/>
      <c r="BT87" s="16"/>
      <c r="BU87" s="16"/>
      <c r="BV87" s="16"/>
      <c r="BW87" s="16"/>
    </row>
    <row r="88" spans="1:75" ht="20.100000000000001" customHeight="1">
      <c r="A88" s="106" t="str">
        <f>IFERROR(T(T22),"")</f>
        <v/>
      </c>
      <c r="B88" s="106"/>
      <c r="C88" s="106"/>
      <c r="D88" s="107"/>
      <c r="E88" s="32"/>
      <c r="F88" s="18" t="str">
        <f>IF($E88="Yes","&gt;&gt;&gt;&gt;","")</f>
        <v/>
      </c>
      <c r="G88" s="32"/>
      <c r="H88" s="43" t="str">
        <f>IF($G88="Yes","&gt;&gt;&gt;&gt;","")</f>
        <v/>
      </c>
      <c r="I88" s="113"/>
      <c r="J88" s="114"/>
      <c r="K88" s="114"/>
      <c r="L88" s="114"/>
      <c r="M88" s="115"/>
      <c r="N88" s="18"/>
      <c r="O88" s="111"/>
      <c r="P88" s="112"/>
      <c r="Q88" s="18" t="str">
        <f>IF($O88="SPML","&gt;&gt;&gt;&gt;","")</f>
        <v/>
      </c>
      <c r="R88" s="113"/>
      <c r="S88" s="114"/>
      <c r="T88" s="115"/>
      <c r="U88" s="18"/>
      <c r="V88" s="111"/>
      <c r="W88" s="112"/>
      <c r="X88" s="28"/>
      <c r="Y88" s="32"/>
      <c r="Z88" s="28"/>
      <c r="AA88" s="136"/>
      <c r="AB88" s="136"/>
      <c r="AC88" s="136"/>
      <c r="AD88" s="136"/>
      <c r="AE88" s="28"/>
      <c r="AF88" s="30"/>
    </row>
    <row r="89" spans="1:75" ht="5.0999999999999996" customHeight="1">
      <c r="A89" s="33"/>
      <c r="B89" s="33"/>
      <c r="C89" s="33"/>
      <c r="D89" s="33"/>
      <c r="E89" s="18"/>
      <c r="F89" s="18"/>
      <c r="G89" s="18"/>
      <c r="H89" s="18"/>
      <c r="I89" s="33"/>
      <c r="J89" s="33"/>
      <c r="K89" s="33"/>
      <c r="L89" s="33"/>
      <c r="M89" s="33"/>
      <c r="N89" s="18"/>
      <c r="O89" s="18"/>
      <c r="P89" s="18"/>
      <c r="Q89" s="18"/>
      <c r="R89" s="33"/>
      <c r="S89" s="33"/>
      <c r="T89" s="33"/>
      <c r="U89" s="18"/>
      <c r="V89" s="18"/>
      <c r="W89" s="18"/>
      <c r="X89" s="28"/>
      <c r="Y89" s="18"/>
      <c r="Z89" s="28"/>
      <c r="AA89" s="18"/>
      <c r="AB89" s="18"/>
      <c r="AC89" s="18"/>
      <c r="AD89" s="18"/>
      <c r="AE89" s="28"/>
      <c r="AF89" s="30"/>
      <c r="AU89" s="16"/>
      <c r="AV89" s="16"/>
    </row>
    <row r="90" spans="1:75" ht="20.100000000000001" customHeight="1">
      <c r="A90" s="106" t="str">
        <f>IFERROR(T(T24),"")</f>
        <v/>
      </c>
      <c r="B90" s="106"/>
      <c r="C90" s="106"/>
      <c r="D90" s="107"/>
      <c r="E90" s="32"/>
      <c r="F90" s="18" t="str">
        <f>IF($E90="Yes","&gt;&gt;&gt;&gt;","")</f>
        <v/>
      </c>
      <c r="G90" s="32"/>
      <c r="H90" s="43" t="str">
        <f>IF($G90="Yes","&gt;&gt;&gt;&gt;","")</f>
        <v/>
      </c>
      <c r="I90" s="113"/>
      <c r="J90" s="114"/>
      <c r="K90" s="114"/>
      <c r="L90" s="114"/>
      <c r="M90" s="115"/>
      <c r="N90" s="18"/>
      <c r="O90" s="111"/>
      <c r="P90" s="112"/>
      <c r="Q90" s="18" t="str">
        <f>IF($O90="SPML","&gt;&gt;&gt;&gt;","")</f>
        <v/>
      </c>
      <c r="R90" s="113"/>
      <c r="S90" s="114"/>
      <c r="T90" s="115"/>
      <c r="U90" s="18"/>
      <c r="V90" s="111"/>
      <c r="W90" s="112"/>
      <c r="X90" s="28"/>
      <c r="Y90" s="32"/>
      <c r="Z90" s="28"/>
      <c r="AA90" s="136"/>
      <c r="AB90" s="136"/>
      <c r="AC90" s="136"/>
      <c r="AD90" s="136"/>
      <c r="AE90" s="28"/>
      <c r="AF90" s="30"/>
      <c r="AW90" s="16"/>
      <c r="AX90" s="16"/>
      <c r="AY90" s="16"/>
      <c r="AZ90" s="16"/>
      <c r="BA90" s="16"/>
      <c r="BE90" s="16"/>
      <c r="BF90" s="16"/>
    </row>
    <row r="91" spans="1:75" ht="5.0999999999999996" customHeight="1">
      <c r="A91" s="33"/>
      <c r="B91" s="33"/>
      <c r="C91" s="33"/>
      <c r="D91" s="33"/>
      <c r="E91" s="18"/>
      <c r="F91" s="18"/>
      <c r="G91" s="18"/>
      <c r="H91" s="18"/>
      <c r="I91" s="33"/>
      <c r="J91" s="33"/>
      <c r="K91" s="33"/>
      <c r="L91" s="33"/>
      <c r="M91" s="33"/>
      <c r="N91" s="18"/>
      <c r="O91" s="18"/>
      <c r="P91" s="18"/>
      <c r="Q91" s="18"/>
      <c r="R91" s="33"/>
      <c r="S91" s="33"/>
      <c r="T91" s="33"/>
      <c r="U91" s="18"/>
      <c r="V91" s="18"/>
      <c r="W91" s="18"/>
      <c r="X91" s="28"/>
      <c r="Y91" s="18"/>
      <c r="Z91" s="28"/>
      <c r="AA91" s="18"/>
      <c r="AB91" s="18"/>
      <c r="AC91" s="18"/>
      <c r="AD91" s="18"/>
      <c r="AE91" s="28"/>
      <c r="AF91" s="30"/>
    </row>
    <row r="92" spans="1:75" ht="20.100000000000001" customHeight="1">
      <c r="A92" s="106" t="str">
        <f>IFERROR(T(T26),"")</f>
        <v/>
      </c>
      <c r="B92" s="106"/>
      <c r="C92" s="106"/>
      <c r="D92" s="107"/>
      <c r="E92" s="32"/>
      <c r="F92" s="18" t="str">
        <f>IF($E92="Yes","&gt;&gt;&gt;&gt;","")</f>
        <v/>
      </c>
      <c r="G92" s="32"/>
      <c r="H92" s="43" t="str">
        <f>IF($G92="Yes","&gt;&gt;&gt;&gt;","")</f>
        <v/>
      </c>
      <c r="I92" s="113"/>
      <c r="J92" s="114"/>
      <c r="K92" s="114"/>
      <c r="L92" s="114"/>
      <c r="M92" s="115"/>
      <c r="N92" s="18"/>
      <c r="O92" s="111"/>
      <c r="P92" s="112"/>
      <c r="Q92" s="18" t="str">
        <f>IF($O92="SPML","&gt;&gt;&gt;&gt;","")</f>
        <v/>
      </c>
      <c r="R92" s="113"/>
      <c r="S92" s="114"/>
      <c r="T92" s="115"/>
      <c r="U92" s="18"/>
      <c r="V92" s="111"/>
      <c r="W92" s="112"/>
      <c r="X92" s="28"/>
      <c r="Y92" s="32"/>
      <c r="Z92" s="28"/>
      <c r="AA92" s="136"/>
      <c r="AB92" s="136"/>
      <c r="AC92" s="136"/>
      <c r="AD92" s="136"/>
      <c r="AE92" s="28"/>
      <c r="AF92" s="30"/>
    </row>
    <row r="93" spans="1:75" ht="5.0999999999999996" customHeight="1">
      <c r="A93" s="38"/>
      <c r="B93" s="38"/>
      <c r="C93" s="38"/>
      <c r="D93" s="38"/>
      <c r="E93" s="38"/>
      <c r="F93" s="38"/>
      <c r="G93" s="38"/>
      <c r="H93" s="38"/>
      <c r="I93" s="38"/>
      <c r="J93" s="38"/>
      <c r="K93" s="38"/>
      <c r="L93" s="38"/>
      <c r="M93" s="38"/>
      <c r="N93" s="38"/>
      <c r="O93" s="38"/>
      <c r="P93" s="38"/>
      <c r="Q93" s="38"/>
      <c r="R93" s="38"/>
      <c r="S93" s="38"/>
      <c r="T93" s="38"/>
      <c r="U93" s="38"/>
      <c r="V93" s="28"/>
      <c r="W93" s="28"/>
      <c r="X93" s="28"/>
      <c r="Y93" s="38"/>
      <c r="Z93" s="38"/>
      <c r="AA93" s="38"/>
      <c r="AB93" s="38"/>
      <c r="AC93" s="38"/>
      <c r="AD93" s="38"/>
      <c r="AE93" s="28"/>
      <c r="AF93" s="30"/>
    </row>
    <row r="94" spans="1:75" ht="20.100000000000001" customHeight="1">
      <c r="A94" s="29" t="s">
        <v>129</v>
      </c>
      <c r="B94" s="29"/>
      <c r="C94" s="29" t="s">
        <v>64</v>
      </c>
      <c r="D94" s="29"/>
      <c r="E94" s="29"/>
      <c r="F94" s="29"/>
      <c r="G94" s="29"/>
      <c r="H94" s="29"/>
      <c r="I94" s="29"/>
      <c r="J94" s="29"/>
      <c r="K94" s="29"/>
      <c r="L94" s="29"/>
      <c r="M94" s="29"/>
      <c r="N94" s="29"/>
      <c r="O94" s="29"/>
      <c r="P94" s="29"/>
      <c r="Q94" s="29"/>
      <c r="R94" s="29"/>
      <c r="S94" s="29" t="s">
        <v>130</v>
      </c>
      <c r="T94" s="29"/>
      <c r="U94" s="29"/>
      <c r="V94" s="29"/>
      <c r="W94" s="29"/>
      <c r="X94" s="29"/>
      <c r="Y94" s="29"/>
      <c r="Z94" s="29"/>
      <c r="AA94" s="29"/>
      <c r="AB94" s="29"/>
      <c r="AC94" s="29"/>
      <c r="AD94" s="29"/>
      <c r="AE94" s="29"/>
      <c r="AF94" s="30"/>
    </row>
    <row r="95" spans="1:75" ht="20.100000000000001" customHeight="1">
      <c r="A95" s="18"/>
      <c r="B95" s="18"/>
      <c r="C95" s="18"/>
      <c r="D95" s="28" t="s">
        <v>131</v>
      </c>
      <c r="E95" s="28"/>
      <c r="F95" s="28"/>
      <c r="G95" s="28"/>
      <c r="H95" s="28"/>
      <c r="I95" s="28"/>
      <c r="J95" s="28"/>
      <c r="K95" s="28" t="s">
        <v>132</v>
      </c>
      <c r="L95" s="28"/>
      <c r="M95" s="28"/>
      <c r="N95" s="28"/>
      <c r="O95" s="28" t="s">
        <v>133</v>
      </c>
      <c r="P95" s="28"/>
      <c r="Q95" s="28"/>
      <c r="R95" s="28"/>
      <c r="S95" s="28" t="s">
        <v>134</v>
      </c>
      <c r="T95" s="28"/>
      <c r="U95" s="28"/>
      <c r="V95" s="28"/>
      <c r="W95" s="18"/>
      <c r="X95" s="18"/>
      <c r="Y95" s="28" t="s">
        <v>135</v>
      </c>
      <c r="Z95" s="18"/>
      <c r="AA95" s="18"/>
      <c r="AB95" s="18"/>
      <c r="AC95" s="18"/>
      <c r="AD95" s="18"/>
      <c r="AE95" s="18"/>
      <c r="AF95" s="30"/>
    </row>
    <row r="96" spans="1:75" ht="5.0999999999999996"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30"/>
    </row>
    <row r="97" spans="1:75" ht="20.100000000000001" customHeight="1">
      <c r="A97" s="106" t="str">
        <f>IFERROR(T(T8),"")</f>
        <v/>
      </c>
      <c r="B97" s="106"/>
      <c r="C97" s="107"/>
      <c r="D97" s="111"/>
      <c r="E97" s="126"/>
      <c r="F97" s="126"/>
      <c r="G97" s="126"/>
      <c r="H97" s="126"/>
      <c r="I97" s="112"/>
      <c r="J97" s="18"/>
      <c r="K97" s="127"/>
      <c r="L97" s="128"/>
      <c r="M97" s="129"/>
      <c r="N97" s="18"/>
      <c r="O97" s="127"/>
      <c r="P97" s="128"/>
      <c r="Q97" s="129"/>
      <c r="R97" s="18"/>
      <c r="S97" s="110"/>
      <c r="T97" s="110"/>
      <c r="U97" s="110"/>
      <c r="V97" s="110"/>
      <c r="W97" s="18"/>
      <c r="X97" s="93"/>
      <c r="Y97" s="93"/>
      <c r="Z97" s="93"/>
      <c r="AA97" s="93"/>
      <c r="AB97" s="93"/>
      <c r="AC97" s="93"/>
      <c r="AD97" s="93"/>
      <c r="AE97" s="18"/>
      <c r="AF97" s="30"/>
    </row>
    <row r="98" spans="1:75" ht="5.0999999999999996" customHeight="1">
      <c r="A98" s="18"/>
      <c r="B98" s="18"/>
      <c r="C98" s="18"/>
      <c r="D98" s="18"/>
      <c r="E98" s="18"/>
      <c r="F98" s="18"/>
      <c r="G98" s="18"/>
      <c r="H98" s="18"/>
      <c r="I98" s="18"/>
      <c r="J98" s="18"/>
      <c r="K98" s="35"/>
      <c r="L98" s="35"/>
      <c r="M98" s="35"/>
      <c r="N98" s="18"/>
      <c r="O98" s="35"/>
      <c r="P98" s="35"/>
      <c r="Q98" s="35"/>
      <c r="R98" s="18"/>
      <c r="S98" s="18"/>
      <c r="T98" s="18"/>
      <c r="U98" s="18"/>
      <c r="V98" s="18"/>
      <c r="W98" s="18"/>
      <c r="X98" s="18"/>
      <c r="Y98" s="18"/>
      <c r="Z98" s="18"/>
      <c r="AA98" s="18"/>
      <c r="AB98" s="18"/>
      <c r="AC98" s="18"/>
      <c r="AD98" s="18"/>
      <c r="AE98" s="18"/>
      <c r="AF98" s="30"/>
      <c r="BJ98" s="16"/>
      <c r="BK98" s="16"/>
      <c r="BL98" s="16"/>
      <c r="BM98" s="16"/>
      <c r="BN98" s="16"/>
      <c r="BO98" s="16"/>
      <c r="BP98" s="16"/>
      <c r="BQ98" s="16"/>
      <c r="BR98" s="16"/>
      <c r="BS98" s="16"/>
    </row>
    <row r="99" spans="1:75" ht="20.100000000000001" customHeight="1">
      <c r="A99" s="106" t="str">
        <f>IFERROR(T(T10),"")</f>
        <v/>
      </c>
      <c r="B99" s="106"/>
      <c r="C99" s="107"/>
      <c r="D99" s="111"/>
      <c r="E99" s="126"/>
      <c r="F99" s="126"/>
      <c r="G99" s="126"/>
      <c r="H99" s="126"/>
      <c r="I99" s="112"/>
      <c r="J99" s="18"/>
      <c r="K99" s="127"/>
      <c r="L99" s="128"/>
      <c r="M99" s="129"/>
      <c r="N99" s="18"/>
      <c r="O99" s="127"/>
      <c r="P99" s="128"/>
      <c r="Q99" s="129"/>
      <c r="R99" s="18"/>
      <c r="S99" s="138" t="s">
        <v>136</v>
      </c>
      <c r="T99" s="138"/>
      <c r="U99" s="138"/>
      <c r="V99" s="138"/>
      <c r="W99" s="18"/>
      <c r="X99" s="18"/>
      <c r="Y99" s="28" t="s">
        <v>137</v>
      </c>
      <c r="Z99" s="28"/>
      <c r="AA99" s="28"/>
      <c r="AB99" s="28"/>
      <c r="AC99" s="28"/>
      <c r="AD99" s="28"/>
      <c r="AE99" s="18"/>
      <c r="AF99" s="30"/>
      <c r="BT99" s="16"/>
      <c r="BU99" s="16"/>
      <c r="BV99" s="16"/>
      <c r="BW99" s="16"/>
    </row>
    <row r="100" spans="1:75" ht="5.0999999999999996" customHeight="1">
      <c r="A100" s="18"/>
      <c r="B100" s="18"/>
      <c r="C100" s="18"/>
      <c r="D100" s="18"/>
      <c r="E100" s="18"/>
      <c r="F100" s="18"/>
      <c r="G100" s="18"/>
      <c r="H100" s="18"/>
      <c r="I100" s="18"/>
      <c r="J100" s="18"/>
      <c r="K100" s="35"/>
      <c r="L100" s="35"/>
      <c r="M100" s="35"/>
      <c r="N100" s="18"/>
      <c r="O100" s="35"/>
      <c r="P100" s="35"/>
      <c r="Q100" s="35"/>
      <c r="R100" s="18"/>
      <c r="S100" s="138"/>
      <c r="T100" s="138"/>
      <c r="U100" s="138"/>
      <c r="V100" s="138"/>
      <c r="W100" s="18"/>
      <c r="X100" s="18"/>
      <c r="Y100" s="18"/>
      <c r="Z100" s="18"/>
      <c r="AA100" s="18"/>
      <c r="AB100" s="18"/>
      <c r="AC100" s="18"/>
      <c r="AD100" s="18"/>
      <c r="AE100" s="18"/>
      <c r="AF100" s="30"/>
    </row>
    <row r="101" spans="1:75" ht="20.100000000000001" customHeight="1">
      <c r="A101" s="106" t="str">
        <f>IFERROR(T(T12),"")</f>
        <v/>
      </c>
      <c r="B101" s="106"/>
      <c r="C101" s="107"/>
      <c r="D101" s="111"/>
      <c r="E101" s="126"/>
      <c r="F101" s="126"/>
      <c r="G101" s="126"/>
      <c r="H101" s="126"/>
      <c r="I101" s="112"/>
      <c r="J101" s="18"/>
      <c r="K101" s="127"/>
      <c r="L101" s="128"/>
      <c r="M101" s="129"/>
      <c r="N101" s="18"/>
      <c r="O101" s="127"/>
      <c r="P101" s="128"/>
      <c r="Q101" s="129"/>
      <c r="R101" s="18"/>
      <c r="S101" s="138"/>
      <c r="T101" s="138"/>
      <c r="U101" s="138"/>
      <c r="V101" s="138"/>
      <c r="W101" s="18"/>
      <c r="X101" s="93"/>
      <c r="Y101" s="93"/>
      <c r="Z101" s="93"/>
      <c r="AA101" s="93"/>
      <c r="AB101" s="93"/>
      <c r="AC101" s="93"/>
      <c r="AD101" s="93"/>
      <c r="AE101" s="18"/>
      <c r="AF101" s="30"/>
    </row>
    <row r="102" spans="1:75" ht="5.0999999999999996" customHeight="1">
      <c r="A102" s="18"/>
      <c r="B102" s="18"/>
      <c r="C102" s="18"/>
      <c r="D102" s="18"/>
      <c r="E102" s="18"/>
      <c r="F102" s="18"/>
      <c r="G102" s="18"/>
      <c r="H102" s="18"/>
      <c r="I102" s="18"/>
      <c r="J102" s="18"/>
      <c r="K102" s="35"/>
      <c r="L102" s="35"/>
      <c r="M102" s="35"/>
      <c r="N102" s="18"/>
      <c r="O102" s="35"/>
      <c r="P102" s="35"/>
      <c r="Q102" s="35"/>
      <c r="R102" s="18"/>
      <c r="S102" s="18"/>
      <c r="T102" s="18"/>
      <c r="U102" s="18"/>
      <c r="V102" s="18"/>
      <c r="W102" s="18"/>
      <c r="X102" s="18"/>
      <c r="Y102" s="18"/>
      <c r="Z102" s="18"/>
      <c r="AA102" s="18"/>
      <c r="AB102" s="18"/>
      <c r="AC102" s="18"/>
      <c r="AD102" s="18"/>
      <c r="AE102" s="18"/>
      <c r="AF102" s="30"/>
    </row>
    <row r="103" spans="1:75" ht="20.100000000000001" customHeight="1">
      <c r="A103" s="106" t="str">
        <f>IFERROR(T(T14),"")</f>
        <v/>
      </c>
      <c r="B103" s="106"/>
      <c r="C103" s="107"/>
      <c r="D103" s="111"/>
      <c r="E103" s="126"/>
      <c r="F103" s="126"/>
      <c r="G103" s="126"/>
      <c r="H103" s="126"/>
      <c r="I103" s="112"/>
      <c r="J103" s="18"/>
      <c r="K103" s="127"/>
      <c r="L103" s="128"/>
      <c r="M103" s="129"/>
      <c r="N103" s="18"/>
      <c r="O103" s="127"/>
      <c r="P103" s="128"/>
      <c r="Q103" s="129"/>
      <c r="R103" s="18"/>
      <c r="S103" s="137" t="s">
        <v>138</v>
      </c>
      <c r="T103" s="137"/>
      <c r="U103" s="137"/>
      <c r="V103" s="137"/>
      <c r="W103" s="18"/>
      <c r="X103" s="18"/>
      <c r="Y103" s="18"/>
      <c r="Z103" s="18"/>
      <c r="AA103" s="18"/>
      <c r="AB103" s="18"/>
      <c r="AC103" s="18"/>
      <c r="AD103" s="18"/>
      <c r="AE103" s="18"/>
      <c r="AF103" s="30"/>
    </row>
    <row r="104" spans="1:75" ht="5.0999999999999996" customHeight="1">
      <c r="A104" s="18"/>
      <c r="B104" s="18"/>
      <c r="C104" s="18"/>
      <c r="D104" s="18"/>
      <c r="E104" s="18"/>
      <c r="F104" s="18"/>
      <c r="G104" s="18"/>
      <c r="H104" s="18"/>
      <c r="I104" s="18"/>
      <c r="J104" s="18"/>
      <c r="K104" s="35"/>
      <c r="L104" s="35"/>
      <c r="M104" s="35"/>
      <c r="N104" s="18"/>
      <c r="O104" s="35"/>
      <c r="P104" s="35"/>
      <c r="Q104" s="35"/>
      <c r="R104" s="18"/>
      <c r="S104" s="137"/>
      <c r="T104" s="137"/>
      <c r="U104" s="137"/>
      <c r="V104" s="137"/>
      <c r="W104" s="18"/>
      <c r="X104" s="18"/>
      <c r="Y104" s="18"/>
      <c r="Z104" s="18"/>
      <c r="AA104" s="18"/>
      <c r="AB104" s="18"/>
      <c r="AC104" s="18"/>
      <c r="AD104" s="18"/>
      <c r="AE104" s="18"/>
      <c r="AF104" s="30"/>
    </row>
    <row r="105" spans="1:75" ht="20.100000000000001" customHeight="1">
      <c r="A105" s="106" t="str">
        <f>IFERROR(T(T16),"")</f>
        <v/>
      </c>
      <c r="B105" s="106"/>
      <c r="C105" s="107"/>
      <c r="D105" s="111"/>
      <c r="E105" s="126"/>
      <c r="F105" s="126"/>
      <c r="G105" s="126"/>
      <c r="H105" s="126"/>
      <c r="I105" s="112"/>
      <c r="J105" s="18"/>
      <c r="K105" s="127"/>
      <c r="L105" s="128"/>
      <c r="M105" s="129"/>
      <c r="N105" s="18"/>
      <c r="O105" s="127"/>
      <c r="P105" s="128"/>
      <c r="Q105" s="129"/>
      <c r="R105" s="18"/>
      <c r="S105" s="137"/>
      <c r="T105" s="137"/>
      <c r="U105" s="137"/>
      <c r="V105" s="137"/>
      <c r="W105" s="18"/>
      <c r="X105" s="18" t="s">
        <v>139</v>
      </c>
      <c r="Y105" s="18"/>
      <c r="Z105" s="18"/>
      <c r="AA105" s="18"/>
      <c r="AB105" s="18"/>
      <c r="AC105" s="18"/>
      <c r="AD105" s="18"/>
      <c r="AE105" s="18"/>
      <c r="AF105" s="30"/>
    </row>
    <row r="106" spans="1:75" ht="5.0999999999999996" customHeight="1">
      <c r="A106" s="18"/>
      <c r="B106" s="18"/>
      <c r="C106" s="18"/>
      <c r="D106" s="18"/>
      <c r="E106" s="18"/>
      <c r="F106" s="18"/>
      <c r="G106" s="18"/>
      <c r="H106" s="18"/>
      <c r="I106" s="18"/>
      <c r="J106" s="18"/>
      <c r="K106" s="35"/>
      <c r="L106" s="35"/>
      <c r="M106" s="35"/>
      <c r="N106" s="18"/>
      <c r="O106" s="35"/>
      <c r="P106" s="35"/>
      <c r="Q106" s="35"/>
      <c r="R106" s="18"/>
      <c r="S106" s="137"/>
      <c r="T106" s="137"/>
      <c r="U106" s="137"/>
      <c r="V106" s="137"/>
      <c r="W106" s="18"/>
      <c r="X106" s="18"/>
      <c r="Y106" s="18"/>
      <c r="Z106" s="18"/>
      <c r="AA106" s="18"/>
      <c r="AB106" s="18"/>
      <c r="AC106" s="18"/>
      <c r="AD106" s="18"/>
      <c r="AE106" s="18"/>
      <c r="AF106" s="30"/>
    </row>
    <row r="107" spans="1:75" ht="20.100000000000001" customHeight="1">
      <c r="A107" s="106" t="str">
        <f>IFERROR(T(T18),"")</f>
        <v/>
      </c>
      <c r="B107" s="106"/>
      <c r="C107" s="107"/>
      <c r="D107" s="111"/>
      <c r="E107" s="126"/>
      <c r="F107" s="126"/>
      <c r="G107" s="126"/>
      <c r="H107" s="126"/>
      <c r="I107" s="112"/>
      <c r="J107" s="18"/>
      <c r="K107" s="127"/>
      <c r="L107" s="128"/>
      <c r="M107" s="129"/>
      <c r="N107" s="18"/>
      <c r="O107" s="127"/>
      <c r="P107" s="128"/>
      <c r="Q107" s="129"/>
      <c r="R107" s="18"/>
      <c r="S107" s="137"/>
      <c r="T107" s="137"/>
      <c r="U107" s="137"/>
      <c r="V107" s="137"/>
      <c r="W107" s="18"/>
      <c r="X107" s="135"/>
      <c r="Y107" s="135"/>
      <c r="Z107" s="135"/>
      <c r="AA107" s="135"/>
      <c r="AB107" s="135"/>
      <c r="AC107" s="135"/>
      <c r="AD107" s="135"/>
      <c r="AE107" s="18"/>
      <c r="AF107" s="30"/>
    </row>
    <row r="108" spans="1:75" ht="5.0999999999999996" customHeight="1">
      <c r="A108" s="18"/>
      <c r="B108" s="18"/>
      <c r="C108" s="18"/>
      <c r="D108" s="18"/>
      <c r="E108" s="18"/>
      <c r="F108" s="18"/>
      <c r="G108" s="18"/>
      <c r="H108" s="18"/>
      <c r="I108" s="18"/>
      <c r="J108" s="18"/>
      <c r="K108" s="35"/>
      <c r="L108" s="35"/>
      <c r="M108" s="35"/>
      <c r="N108" s="18"/>
      <c r="O108" s="35"/>
      <c r="P108" s="35"/>
      <c r="Q108" s="35"/>
      <c r="R108" s="18"/>
      <c r="S108" s="137"/>
      <c r="T108" s="137"/>
      <c r="U108" s="137"/>
      <c r="V108" s="137"/>
      <c r="W108" s="18"/>
      <c r="X108" s="135"/>
      <c r="Y108" s="135"/>
      <c r="Z108" s="135"/>
      <c r="AA108" s="135"/>
      <c r="AB108" s="135"/>
      <c r="AC108" s="135"/>
      <c r="AD108" s="135"/>
      <c r="AE108" s="18"/>
      <c r="AF108" s="30"/>
    </row>
    <row r="109" spans="1:75" ht="20.100000000000001" customHeight="1">
      <c r="A109" s="106" t="str">
        <f>IFERROR(T(T20),"")</f>
        <v/>
      </c>
      <c r="B109" s="106"/>
      <c r="C109" s="107"/>
      <c r="D109" s="111"/>
      <c r="E109" s="126"/>
      <c r="F109" s="126"/>
      <c r="G109" s="126"/>
      <c r="H109" s="126"/>
      <c r="I109" s="112"/>
      <c r="J109" s="18"/>
      <c r="K109" s="127"/>
      <c r="L109" s="128"/>
      <c r="M109" s="129"/>
      <c r="N109" s="18"/>
      <c r="O109" s="127"/>
      <c r="P109" s="128"/>
      <c r="Q109" s="129"/>
      <c r="R109" s="18"/>
      <c r="S109" s="137"/>
      <c r="T109" s="137"/>
      <c r="U109" s="137"/>
      <c r="V109" s="137"/>
      <c r="W109" s="18"/>
      <c r="X109" s="135"/>
      <c r="Y109" s="135"/>
      <c r="Z109" s="135"/>
      <c r="AA109" s="135"/>
      <c r="AB109" s="135"/>
      <c r="AC109" s="135"/>
      <c r="AD109" s="135"/>
      <c r="AE109" s="18"/>
      <c r="AF109" s="30"/>
    </row>
    <row r="110" spans="1:75" ht="5.0999999999999996" customHeight="1">
      <c r="A110" s="18"/>
      <c r="B110" s="18"/>
      <c r="C110" s="18"/>
      <c r="D110" s="18"/>
      <c r="E110" s="18"/>
      <c r="F110" s="18"/>
      <c r="G110" s="18"/>
      <c r="H110" s="18"/>
      <c r="I110" s="18"/>
      <c r="J110" s="18"/>
      <c r="K110" s="35"/>
      <c r="L110" s="35"/>
      <c r="M110" s="35"/>
      <c r="N110" s="18"/>
      <c r="O110" s="35"/>
      <c r="P110" s="35"/>
      <c r="Q110" s="35"/>
      <c r="R110" s="18"/>
      <c r="S110" s="137"/>
      <c r="T110" s="137"/>
      <c r="U110" s="137"/>
      <c r="V110" s="137"/>
      <c r="W110" s="18"/>
      <c r="X110" s="135"/>
      <c r="Y110" s="135"/>
      <c r="Z110" s="135"/>
      <c r="AA110" s="135"/>
      <c r="AB110" s="135"/>
      <c r="AC110" s="135"/>
      <c r="AD110" s="135"/>
      <c r="AE110" s="18"/>
      <c r="AF110" s="30"/>
    </row>
    <row r="111" spans="1:75" ht="20.100000000000001" customHeight="1">
      <c r="A111" s="106" t="str">
        <f>IFERROR(T(T22),"")</f>
        <v/>
      </c>
      <c r="B111" s="106"/>
      <c r="C111" s="107"/>
      <c r="D111" s="111"/>
      <c r="E111" s="126"/>
      <c r="F111" s="126"/>
      <c r="G111" s="126"/>
      <c r="H111" s="126"/>
      <c r="I111" s="112"/>
      <c r="J111" s="18"/>
      <c r="K111" s="127"/>
      <c r="L111" s="128"/>
      <c r="M111" s="129"/>
      <c r="N111" s="18"/>
      <c r="O111" s="127"/>
      <c r="P111" s="128"/>
      <c r="Q111" s="129"/>
      <c r="R111" s="18"/>
      <c r="S111" s="137"/>
      <c r="T111" s="137"/>
      <c r="U111" s="137"/>
      <c r="V111" s="137"/>
      <c r="W111" s="18"/>
      <c r="X111" s="135"/>
      <c r="Y111" s="135"/>
      <c r="Z111" s="135"/>
      <c r="AA111" s="135"/>
      <c r="AB111" s="135"/>
      <c r="AC111" s="135"/>
      <c r="AD111" s="135"/>
      <c r="AE111" s="18"/>
      <c r="AF111" s="30"/>
    </row>
    <row r="112" spans="1:75" ht="5.0999999999999996" customHeight="1">
      <c r="A112" s="18"/>
      <c r="B112" s="18"/>
      <c r="C112" s="18"/>
      <c r="D112" s="18"/>
      <c r="E112" s="18"/>
      <c r="F112" s="18"/>
      <c r="G112" s="18"/>
      <c r="H112" s="18"/>
      <c r="I112" s="18"/>
      <c r="J112" s="18"/>
      <c r="K112" s="35"/>
      <c r="L112" s="35"/>
      <c r="M112" s="35"/>
      <c r="N112" s="18"/>
      <c r="O112" s="35"/>
      <c r="P112" s="35"/>
      <c r="Q112" s="35"/>
      <c r="R112" s="18"/>
      <c r="S112" s="137"/>
      <c r="T112" s="137"/>
      <c r="U112" s="137"/>
      <c r="V112" s="137"/>
      <c r="W112" s="18"/>
      <c r="X112" s="135"/>
      <c r="Y112" s="135"/>
      <c r="Z112" s="135"/>
      <c r="AA112" s="135"/>
      <c r="AB112" s="135"/>
      <c r="AC112" s="135"/>
      <c r="AD112" s="135"/>
      <c r="AE112" s="18"/>
      <c r="AF112" s="30"/>
    </row>
    <row r="113" spans="1:32" ht="20.100000000000001" customHeight="1">
      <c r="A113" s="106" t="str">
        <f>IFERROR(T(T24),"")</f>
        <v/>
      </c>
      <c r="B113" s="106"/>
      <c r="C113" s="107"/>
      <c r="D113" s="111"/>
      <c r="E113" s="126"/>
      <c r="F113" s="126"/>
      <c r="G113" s="126"/>
      <c r="H113" s="126"/>
      <c r="I113" s="112"/>
      <c r="J113" s="18"/>
      <c r="K113" s="127"/>
      <c r="L113" s="128"/>
      <c r="M113" s="129"/>
      <c r="N113" s="18"/>
      <c r="O113" s="127"/>
      <c r="P113" s="128"/>
      <c r="Q113" s="129"/>
      <c r="R113" s="18"/>
      <c r="S113" s="137"/>
      <c r="T113" s="137"/>
      <c r="U113" s="137"/>
      <c r="V113" s="137"/>
      <c r="W113" s="18"/>
      <c r="X113" s="135"/>
      <c r="Y113" s="135"/>
      <c r="Z113" s="135"/>
      <c r="AA113" s="135"/>
      <c r="AB113" s="135"/>
      <c r="AC113" s="135"/>
      <c r="AD113" s="135"/>
      <c r="AE113" s="18"/>
      <c r="AF113" s="30"/>
    </row>
    <row r="114" spans="1:32" ht="5.0999999999999996" customHeight="1">
      <c r="A114" s="18"/>
      <c r="B114" s="18"/>
      <c r="C114" s="18"/>
      <c r="D114" s="18"/>
      <c r="E114" s="18"/>
      <c r="F114" s="18"/>
      <c r="G114" s="18"/>
      <c r="H114" s="18"/>
      <c r="I114" s="18"/>
      <c r="J114" s="18"/>
      <c r="K114" s="35"/>
      <c r="L114" s="35"/>
      <c r="M114" s="35"/>
      <c r="N114" s="18"/>
      <c r="O114" s="35"/>
      <c r="P114" s="35"/>
      <c r="Q114" s="35"/>
      <c r="R114" s="18"/>
      <c r="S114" s="137"/>
      <c r="T114" s="137"/>
      <c r="U114" s="137"/>
      <c r="V114" s="137"/>
      <c r="W114" s="18"/>
      <c r="X114" s="135"/>
      <c r="Y114" s="135"/>
      <c r="Z114" s="135"/>
      <c r="AA114" s="135"/>
      <c r="AB114" s="135"/>
      <c r="AC114" s="135"/>
      <c r="AD114" s="135"/>
      <c r="AE114" s="18"/>
      <c r="AF114" s="30"/>
    </row>
    <row r="115" spans="1:32" ht="20.100000000000001" customHeight="1">
      <c r="A115" s="106" t="str">
        <f>IFERROR(T(T26),"")</f>
        <v/>
      </c>
      <c r="B115" s="106"/>
      <c r="C115" s="107"/>
      <c r="D115" s="111"/>
      <c r="E115" s="126"/>
      <c r="F115" s="126"/>
      <c r="G115" s="126"/>
      <c r="H115" s="126"/>
      <c r="I115" s="112"/>
      <c r="J115" s="18"/>
      <c r="K115" s="127"/>
      <c r="L115" s="128"/>
      <c r="M115" s="129"/>
      <c r="N115" s="18"/>
      <c r="O115" s="127"/>
      <c r="P115" s="128"/>
      <c r="Q115" s="129"/>
      <c r="R115" s="18"/>
      <c r="S115" s="137"/>
      <c r="T115" s="137"/>
      <c r="U115" s="137"/>
      <c r="V115" s="137"/>
      <c r="W115" s="18"/>
      <c r="X115" s="135"/>
      <c r="Y115" s="135"/>
      <c r="Z115" s="135"/>
      <c r="AA115" s="135"/>
      <c r="AB115" s="135"/>
      <c r="AC115" s="135"/>
      <c r="AD115" s="135"/>
      <c r="AE115" s="18"/>
      <c r="AF115" s="30"/>
    </row>
    <row r="116" spans="1:32" ht="5.0999999999999996" customHeight="1">
      <c r="A116" s="38"/>
      <c r="B116" s="38"/>
      <c r="C116" s="38"/>
      <c r="D116" s="3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30"/>
    </row>
    <row r="117" spans="1:32" ht="20.100000000000001" customHeight="1">
      <c r="A117" s="29" t="s">
        <v>140</v>
      </c>
      <c r="B117" s="29"/>
      <c r="C117" s="29" t="s">
        <v>70</v>
      </c>
      <c r="D117" s="29"/>
      <c r="E117" s="29"/>
      <c r="F117" s="29"/>
      <c r="G117" s="29"/>
      <c r="H117" s="29"/>
      <c r="I117" s="29"/>
      <c r="J117" s="29"/>
      <c r="K117" s="29" t="s">
        <v>141</v>
      </c>
      <c r="L117" s="29"/>
      <c r="M117" s="29"/>
      <c r="N117" s="29"/>
      <c r="O117" s="29"/>
      <c r="P117" s="29"/>
      <c r="Q117" s="29"/>
      <c r="R117" s="29"/>
      <c r="S117" s="29"/>
      <c r="T117" s="29"/>
      <c r="U117" s="29" t="s">
        <v>142</v>
      </c>
      <c r="V117" s="29"/>
      <c r="W117" s="29"/>
      <c r="X117" s="29"/>
      <c r="Y117" s="29"/>
      <c r="Z117" s="29"/>
      <c r="AA117" s="29"/>
      <c r="AB117" s="29"/>
      <c r="AC117" s="29"/>
      <c r="AD117" s="29"/>
      <c r="AE117" s="29"/>
      <c r="AF117" s="30"/>
    </row>
    <row r="118" spans="1:32" ht="5.0999999999999996"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28"/>
      <c r="AD118" s="28"/>
      <c r="AE118" s="28"/>
      <c r="AF118" s="30"/>
    </row>
    <row r="119" spans="1:32" ht="20.100000000000001" customHeight="1">
      <c r="A119" s="33"/>
      <c r="B119" s="121" t="s">
        <v>143</v>
      </c>
      <c r="C119" s="121"/>
      <c r="D119" s="121"/>
      <c r="E119" s="121"/>
      <c r="F119" s="121"/>
      <c r="G119" s="121"/>
      <c r="H119" s="121"/>
      <c r="I119" s="121"/>
      <c r="J119" s="33"/>
      <c r="K119" s="77" t="s">
        <v>144</v>
      </c>
      <c r="L119" s="77"/>
      <c r="M119" s="130" t="s">
        <v>145</v>
      </c>
      <c r="N119" s="131"/>
      <c r="O119" s="77" t="s">
        <v>146</v>
      </c>
      <c r="P119" s="77"/>
      <c r="Q119" s="77"/>
      <c r="R119" s="71"/>
      <c r="S119" s="33"/>
      <c r="T119" s="33"/>
      <c r="U119" s="33" t="s">
        <v>147</v>
      </c>
      <c r="V119" s="33"/>
      <c r="W119" s="33"/>
      <c r="X119" s="33"/>
      <c r="Y119" s="33"/>
      <c r="Z119" s="113"/>
      <c r="AA119" s="115"/>
      <c r="AB119" s="33"/>
      <c r="AC119" s="28"/>
      <c r="AD119" s="28"/>
      <c r="AE119" s="28"/>
      <c r="AF119" s="30"/>
    </row>
    <row r="120" spans="1:32" ht="5.0999999999999996" customHeight="1">
      <c r="A120" s="33"/>
      <c r="B120" s="121"/>
      <c r="C120" s="121"/>
      <c r="D120" s="121"/>
      <c r="E120" s="121"/>
      <c r="F120" s="121"/>
      <c r="G120" s="121"/>
      <c r="H120" s="121"/>
      <c r="I120" s="121"/>
      <c r="J120" s="33"/>
      <c r="K120" s="68"/>
      <c r="L120" s="68"/>
      <c r="M120" s="68"/>
      <c r="N120" s="68"/>
      <c r="O120" s="68"/>
      <c r="P120" s="68"/>
      <c r="Q120" s="68"/>
      <c r="R120" s="69"/>
      <c r="S120" s="33"/>
      <c r="T120" s="33"/>
      <c r="U120" s="33"/>
      <c r="V120" s="33"/>
      <c r="W120" s="33"/>
      <c r="X120" s="33"/>
      <c r="Y120" s="33"/>
      <c r="Z120" s="33"/>
      <c r="AA120" s="33"/>
      <c r="AB120" s="33"/>
      <c r="AC120" s="28"/>
      <c r="AD120" s="28"/>
      <c r="AE120" s="28"/>
      <c r="AF120" s="30"/>
    </row>
    <row r="121" spans="1:32" ht="20.100000000000001" customHeight="1">
      <c r="A121" s="33"/>
      <c r="B121" s="121"/>
      <c r="C121" s="121"/>
      <c r="D121" s="121"/>
      <c r="E121" s="121"/>
      <c r="F121" s="121"/>
      <c r="G121" s="121"/>
      <c r="H121" s="121"/>
      <c r="I121" s="121"/>
      <c r="J121" s="33"/>
      <c r="K121" s="132"/>
      <c r="L121" s="132"/>
      <c r="M121" s="132"/>
      <c r="N121" s="132"/>
      <c r="O121" s="132"/>
      <c r="P121" s="132"/>
      <c r="Q121" s="132"/>
      <c r="R121" s="123" t="s">
        <v>148</v>
      </c>
      <c r="S121" s="33"/>
      <c r="T121" s="33"/>
      <c r="U121" s="33" t="s">
        <v>149</v>
      </c>
      <c r="V121" s="33"/>
      <c r="W121" s="33"/>
      <c r="X121" s="33"/>
      <c r="Y121" s="33"/>
      <c r="Z121" s="113"/>
      <c r="AA121" s="115"/>
      <c r="AB121" s="33"/>
      <c r="AC121" s="28"/>
      <c r="AD121" s="28"/>
      <c r="AE121" s="28"/>
      <c r="AF121" s="30"/>
    </row>
    <row r="122" spans="1:32" ht="5.0999999999999996" customHeight="1">
      <c r="A122" s="33"/>
      <c r="B122" s="121"/>
      <c r="C122" s="121"/>
      <c r="D122" s="121"/>
      <c r="E122" s="121"/>
      <c r="F122" s="121"/>
      <c r="G122" s="121"/>
      <c r="H122" s="121"/>
      <c r="I122" s="121"/>
      <c r="J122" s="33"/>
      <c r="K122" s="33"/>
      <c r="L122" s="33"/>
      <c r="M122" s="33"/>
      <c r="N122" s="33"/>
      <c r="O122" s="33"/>
      <c r="P122" s="33"/>
      <c r="Q122" s="33"/>
      <c r="R122" s="123"/>
      <c r="S122" s="33"/>
      <c r="T122" s="33"/>
      <c r="U122" s="33"/>
      <c r="V122" s="33"/>
      <c r="W122" s="33"/>
      <c r="X122" s="33"/>
      <c r="Y122" s="33"/>
      <c r="Z122" s="33"/>
      <c r="AA122" s="33"/>
      <c r="AB122" s="33"/>
      <c r="AC122" s="28"/>
      <c r="AD122" s="28"/>
      <c r="AE122" s="28"/>
      <c r="AF122" s="30"/>
    </row>
    <row r="123" spans="1:32" ht="20.100000000000001" customHeight="1">
      <c r="A123" s="33"/>
      <c r="B123" s="121"/>
      <c r="C123" s="121"/>
      <c r="D123" s="121"/>
      <c r="E123" s="121"/>
      <c r="F123" s="121"/>
      <c r="G123" s="121"/>
      <c r="H123" s="121"/>
      <c r="I123" s="121"/>
      <c r="J123" s="33"/>
      <c r="K123" s="33" t="s">
        <v>150</v>
      </c>
      <c r="L123" s="33"/>
      <c r="M123" s="33"/>
      <c r="N123" s="33"/>
      <c r="O123" s="33"/>
      <c r="P123" s="33"/>
      <c r="Q123" s="33"/>
      <c r="R123" s="123"/>
      <c r="S123" s="33"/>
      <c r="T123" s="33"/>
      <c r="U123" s="33" t="s">
        <v>151</v>
      </c>
      <c r="V123" s="33"/>
      <c r="W123" s="33"/>
      <c r="X123" s="33"/>
      <c r="Y123" s="33"/>
      <c r="Z123" s="118"/>
      <c r="AA123" s="119"/>
      <c r="AB123" s="33"/>
      <c r="AC123" s="28"/>
      <c r="AD123" s="28"/>
      <c r="AE123" s="28"/>
      <c r="AF123" s="30"/>
    </row>
    <row r="124" spans="1:32" ht="5.0999999999999996" customHeight="1">
      <c r="A124" s="33"/>
      <c r="B124" s="121"/>
      <c r="C124" s="121"/>
      <c r="D124" s="121"/>
      <c r="E124" s="121"/>
      <c r="F124" s="121"/>
      <c r="G124" s="121"/>
      <c r="H124" s="121"/>
      <c r="I124" s="121"/>
      <c r="J124" s="33"/>
      <c r="K124" s="33"/>
      <c r="L124" s="33"/>
      <c r="M124" s="33"/>
      <c r="N124" s="33"/>
      <c r="O124" s="33"/>
      <c r="P124" s="33"/>
      <c r="Q124" s="33"/>
      <c r="R124" s="123"/>
      <c r="S124" s="33"/>
      <c r="T124" s="33"/>
      <c r="U124" s="33"/>
      <c r="V124" s="33"/>
      <c r="W124" s="33"/>
      <c r="X124" s="33"/>
      <c r="Y124" s="33"/>
      <c r="Z124" s="33"/>
      <c r="AA124" s="33"/>
      <c r="AB124" s="33"/>
      <c r="AC124" s="28"/>
      <c r="AD124" s="28"/>
      <c r="AE124" s="28"/>
      <c r="AF124" s="30"/>
    </row>
    <row r="125" spans="1:32" ht="20.100000000000001" customHeight="1">
      <c r="A125" s="33"/>
      <c r="B125" s="121"/>
      <c r="C125" s="121"/>
      <c r="D125" s="121"/>
      <c r="E125" s="121"/>
      <c r="F125" s="121"/>
      <c r="G125" s="121"/>
      <c r="H125" s="121"/>
      <c r="I125" s="121"/>
      <c r="J125" s="33"/>
      <c r="K125" s="103"/>
      <c r="L125" s="104"/>
      <c r="M125" s="104"/>
      <c r="N125" s="104"/>
      <c r="O125" s="104"/>
      <c r="P125" s="104"/>
      <c r="Q125" s="105"/>
      <c r="R125" s="123"/>
      <c r="S125" s="33"/>
      <c r="T125" s="33"/>
      <c r="U125" s="33" t="s">
        <v>152</v>
      </c>
      <c r="V125" s="33"/>
      <c r="W125" s="33"/>
      <c r="X125" s="113"/>
      <c r="Y125" s="114"/>
      <c r="Z125" s="114"/>
      <c r="AA125" s="115"/>
      <c r="AB125" s="33"/>
      <c r="AC125" s="28"/>
      <c r="AD125" s="28"/>
      <c r="AE125" s="28"/>
      <c r="AF125" s="30"/>
    </row>
    <row r="126" spans="1:32" ht="5.0999999999999996" customHeight="1">
      <c r="A126" s="33"/>
      <c r="B126" s="121"/>
      <c r="C126" s="121"/>
      <c r="D126" s="121"/>
      <c r="E126" s="121"/>
      <c r="F126" s="121"/>
      <c r="G126" s="121"/>
      <c r="H126" s="121"/>
      <c r="I126" s="121"/>
      <c r="J126" s="33"/>
      <c r="K126" s="33"/>
      <c r="L126" s="33"/>
      <c r="M126" s="33"/>
      <c r="N126" s="33"/>
      <c r="O126" s="33"/>
      <c r="P126" s="33"/>
      <c r="Q126" s="33"/>
      <c r="R126" s="123"/>
      <c r="S126" s="33"/>
      <c r="T126" s="33"/>
      <c r="U126" s="33"/>
      <c r="V126" s="33"/>
      <c r="W126" s="33"/>
      <c r="X126" s="33"/>
      <c r="Y126" s="33"/>
      <c r="Z126" s="33"/>
      <c r="AA126" s="34"/>
      <c r="AB126" s="33"/>
      <c r="AC126" s="28"/>
      <c r="AD126" s="28"/>
      <c r="AE126" s="28"/>
      <c r="AF126" s="30"/>
    </row>
    <row r="127" spans="1:32" ht="20.100000000000001" customHeight="1">
      <c r="A127" s="33"/>
      <c r="B127" s="121"/>
      <c r="C127" s="121"/>
      <c r="D127" s="121"/>
      <c r="E127" s="121"/>
      <c r="F127" s="121"/>
      <c r="G127" s="121"/>
      <c r="H127" s="121"/>
      <c r="I127" s="121"/>
      <c r="J127" s="33"/>
      <c r="K127" s="33" t="s">
        <v>153</v>
      </c>
      <c r="L127" s="33"/>
      <c r="M127" s="33"/>
      <c r="N127" s="33"/>
      <c r="O127" s="33"/>
      <c r="P127" s="33"/>
      <c r="Q127" s="33"/>
      <c r="R127" s="123"/>
      <c r="S127" s="33"/>
      <c r="T127" s="33"/>
      <c r="U127" s="122" t="s">
        <v>154</v>
      </c>
      <c r="V127" s="122"/>
      <c r="W127" s="122"/>
      <c r="X127" s="122"/>
      <c r="Y127" s="122"/>
      <c r="Z127" s="122"/>
      <c r="AA127" s="122"/>
      <c r="AB127" s="122"/>
      <c r="AC127" s="122"/>
      <c r="AD127" s="122"/>
      <c r="AE127" s="33"/>
      <c r="AF127" s="30"/>
    </row>
    <row r="128" spans="1:32" ht="5.0999999999999996" customHeight="1">
      <c r="A128" s="33"/>
      <c r="B128" s="121"/>
      <c r="C128" s="121"/>
      <c r="D128" s="121"/>
      <c r="E128" s="121"/>
      <c r="F128" s="121"/>
      <c r="G128" s="121"/>
      <c r="H128" s="121"/>
      <c r="I128" s="121"/>
      <c r="J128" s="33"/>
      <c r="K128" s="33"/>
      <c r="L128" s="33"/>
      <c r="M128" s="33"/>
      <c r="N128" s="33"/>
      <c r="O128" s="33"/>
      <c r="P128" s="33"/>
      <c r="Q128" s="33"/>
      <c r="R128" s="123"/>
      <c r="S128" s="33"/>
      <c r="T128" s="33"/>
      <c r="U128" s="122"/>
      <c r="V128" s="122"/>
      <c r="W128" s="122"/>
      <c r="X128" s="122"/>
      <c r="Y128" s="122"/>
      <c r="Z128" s="122"/>
      <c r="AA128" s="122"/>
      <c r="AB128" s="122"/>
      <c r="AC128" s="122"/>
      <c r="AD128" s="122"/>
      <c r="AE128" s="33"/>
      <c r="AF128" s="30"/>
    </row>
    <row r="129" spans="1:32" ht="20.100000000000001" customHeight="1">
      <c r="A129" s="33"/>
      <c r="B129" s="33" t="s">
        <v>155</v>
      </c>
      <c r="C129" s="33"/>
      <c r="D129" s="33"/>
      <c r="E129" s="33"/>
      <c r="F129" s="33"/>
      <c r="G129" s="33"/>
      <c r="H129" s="33"/>
      <c r="I129" s="33"/>
      <c r="J129" s="33"/>
      <c r="K129" s="103"/>
      <c r="L129" s="104"/>
      <c r="M129" s="104"/>
      <c r="N129" s="104"/>
      <c r="O129" s="104"/>
      <c r="P129" s="104"/>
      <c r="Q129" s="105"/>
      <c r="R129" s="123"/>
      <c r="S129" s="33"/>
      <c r="T129" s="33"/>
      <c r="U129" s="122"/>
      <c r="V129" s="122"/>
      <c r="W129" s="122"/>
      <c r="X129" s="122"/>
      <c r="Y129" s="122"/>
      <c r="Z129" s="122"/>
      <c r="AA129" s="122"/>
      <c r="AB129" s="122"/>
      <c r="AC129" s="122"/>
      <c r="AD129" s="122"/>
      <c r="AE129" s="33"/>
      <c r="AF129" s="30"/>
    </row>
    <row r="130" spans="1:32" ht="5.0999999999999996" customHeight="1">
      <c r="A130" s="33"/>
      <c r="B130" s="33"/>
      <c r="C130" s="33"/>
      <c r="D130" s="33"/>
      <c r="E130" s="33"/>
      <c r="F130" s="33"/>
      <c r="G130" s="33"/>
      <c r="H130" s="33"/>
      <c r="I130" s="33"/>
      <c r="J130" s="33"/>
      <c r="K130" s="76"/>
      <c r="L130" s="76"/>
      <c r="M130" s="76"/>
      <c r="N130" s="76"/>
      <c r="O130" s="76"/>
      <c r="P130" s="76"/>
      <c r="Q130" s="76"/>
      <c r="R130" s="70"/>
      <c r="S130" s="33"/>
      <c r="T130" s="33"/>
      <c r="U130" s="33"/>
      <c r="V130" s="33"/>
      <c r="W130" s="33"/>
      <c r="X130" s="33"/>
      <c r="Y130" s="33"/>
      <c r="Z130" s="33"/>
      <c r="AA130" s="34"/>
      <c r="AB130" s="33"/>
      <c r="AC130" s="33"/>
      <c r="AD130" s="33"/>
      <c r="AE130" s="33"/>
      <c r="AF130" s="30"/>
    </row>
    <row r="131" spans="1:32" ht="20.100000000000001" customHeight="1">
      <c r="A131" s="33"/>
      <c r="B131" s="103"/>
      <c r="C131" s="104"/>
      <c r="D131" s="104"/>
      <c r="E131" s="104"/>
      <c r="F131" s="104"/>
      <c r="G131" s="105"/>
      <c r="H131" s="33"/>
      <c r="I131" s="33"/>
      <c r="J131" s="33"/>
      <c r="K131" s="33" t="s">
        <v>156</v>
      </c>
      <c r="L131" s="33"/>
      <c r="M131" s="33"/>
      <c r="N131" s="33"/>
      <c r="O131" s="33"/>
      <c r="P131" s="33"/>
      <c r="Q131" s="33"/>
      <c r="R131" s="33"/>
      <c r="S131" s="33"/>
      <c r="T131" s="33"/>
      <c r="U131" s="135"/>
      <c r="V131" s="135"/>
      <c r="W131" s="135"/>
      <c r="X131" s="135"/>
      <c r="Y131" s="135"/>
      <c r="Z131" s="135"/>
      <c r="AA131" s="135"/>
      <c r="AB131" s="135"/>
      <c r="AC131" s="135"/>
      <c r="AD131" s="135"/>
      <c r="AE131" s="33"/>
      <c r="AF131" s="30"/>
    </row>
    <row r="132" spans="1:32" ht="5.0999999999999996" customHeight="1">
      <c r="A132" s="33"/>
      <c r="B132" s="33"/>
      <c r="C132" s="33"/>
      <c r="D132" s="33"/>
      <c r="E132" s="33"/>
      <c r="F132" s="33"/>
      <c r="G132" s="33"/>
      <c r="H132" s="33"/>
      <c r="I132" s="33"/>
      <c r="J132" s="33"/>
      <c r="K132" s="33"/>
      <c r="L132" s="33"/>
      <c r="M132" s="33"/>
      <c r="N132" s="33"/>
      <c r="O132" s="33"/>
      <c r="P132" s="33"/>
      <c r="Q132" s="33"/>
      <c r="R132" s="33"/>
      <c r="S132" s="33"/>
      <c r="T132" s="33"/>
      <c r="U132" s="135"/>
      <c r="V132" s="135"/>
      <c r="W132" s="135"/>
      <c r="X132" s="135"/>
      <c r="Y132" s="135"/>
      <c r="Z132" s="135"/>
      <c r="AA132" s="135"/>
      <c r="AB132" s="135"/>
      <c r="AC132" s="135"/>
      <c r="AD132" s="135"/>
      <c r="AE132" s="33"/>
      <c r="AF132" s="30"/>
    </row>
    <row r="133" spans="1:32" ht="20.100000000000001" customHeight="1">
      <c r="A133" s="33"/>
      <c r="B133" s="33" t="s">
        <v>157</v>
      </c>
      <c r="C133" s="33"/>
      <c r="D133" s="33"/>
      <c r="E133" s="33"/>
      <c r="F133" s="33"/>
      <c r="G133" s="33"/>
      <c r="H133" s="33"/>
      <c r="I133" s="33"/>
      <c r="J133" s="33"/>
      <c r="K133" s="103"/>
      <c r="L133" s="104"/>
      <c r="M133" s="104"/>
      <c r="N133" s="104"/>
      <c r="O133" s="104"/>
      <c r="P133" s="104"/>
      <c r="Q133" s="105"/>
      <c r="R133" s="33"/>
      <c r="S133" s="33"/>
      <c r="T133" s="33"/>
      <c r="U133" s="135"/>
      <c r="V133" s="135"/>
      <c r="W133" s="135"/>
      <c r="X133" s="135"/>
      <c r="Y133" s="135"/>
      <c r="Z133" s="135"/>
      <c r="AA133" s="135"/>
      <c r="AB133" s="135"/>
      <c r="AC133" s="135"/>
      <c r="AD133" s="135"/>
      <c r="AE133" s="33"/>
      <c r="AF133" s="30"/>
    </row>
    <row r="134" spans="1:32" ht="5.0999999999999996" customHeight="1">
      <c r="A134" s="33"/>
      <c r="B134" s="33"/>
      <c r="C134" s="33"/>
      <c r="D134" s="33"/>
      <c r="E134" s="33"/>
      <c r="F134" s="33"/>
      <c r="G134" s="33"/>
      <c r="H134" s="33"/>
      <c r="I134" s="33"/>
      <c r="J134" s="33"/>
      <c r="K134" s="33"/>
      <c r="L134" s="33"/>
      <c r="M134" s="33"/>
      <c r="N134" s="33"/>
      <c r="O134" s="33"/>
      <c r="P134" s="33"/>
      <c r="Q134" s="33"/>
      <c r="R134" s="33"/>
      <c r="S134" s="33"/>
      <c r="T134" s="33"/>
      <c r="U134" s="135"/>
      <c r="V134" s="135"/>
      <c r="W134" s="135"/>
      <c r="X134" s="135"/>
      <c r="Y134" s="135"/>
      <c r="Z134" s="135"/>
      <c r="AA134" s="135"/>
      <c r="AB134" s="135"/>
      <c r="AC134" s="135"/>
      <c r="AD134" s="135"/>
      <c r="AE134" s="33"/>
      <c r="AF134" s="30"/>
    </row>
    <row r="135" spans="1:32" ht="20.100000000000001" customHeight="1">
      <c r="A135" s="33"/>
      <c r="B135" s="103"/>
      <c r="C135" s="104"/>
      <c r="D135" s="104"/>
      <c r="E135" s="104"/>
      <c r="F135" s="104"/>
      <c r="G135" s="105"/>
      <c r="H135" s="33"/>
      <c r="I135" s="33"/>
      <c r="J135" s="33"/>
      <c r="K135" s="33"/>
      <c r="L135" s="33"/>
      <c r="M135" s="33"/>
      <c r="N135" s="33"/>
      <c r="O135" s="33"/>
      <c r="P135" s="33"/>
      <c r="Q135" s="33"/>
      <c r="R135" s="33"/>
      <c r="S135" s="33"/>
      <c r="T135" s="33"/>
      <c r="U135" s="135"/>
      <c r="V135" s="135"/>
      <c r="W135" s="135"/>
      <c r="X135" s="135"/>
      <c r="Y135" s="135"/>
      <c r="Z135" s="135"/>
      <c r="AA135" s="135"/>
      <c r="AB135" s="135"/>
      <c r="AC135" s="135"/>
      <c r="AD135" s="135"/>
      <c r="AE135" s="33"/>
      <c r="AF135" s="30"/>
    </row>
    <row r="136" spans="1:32" ht="5.0999999999999996" customHeight="1">
      <c r="A136" s="33"/>
      <c r="B136" s="33"/>
      <c r="C136" s="33"/>
      <c r="D136" s="33"/>
      <c r="E136" s="33"/>
      <c r="F136" s="33"/>
      <c r="G136" s="33"/>
      <c r="H136" s="33"/>
      <c r="I136" s="33"/>
      <c r="J136" s="33"/>
      <c r="K136" s="33"/>
      <c r="L136" s="33"/>
      <c r="M136" s="33"/>
      <c r="N136" s="33"/>
      <c r="O136" s="33"/>
      <c r="P136" s="33"/>
      <c r="Q136" s="33"/>
      <c r="R136" s="33"/>
      <c r="S136" s="33"/>
      <c r="T136" s="33"/>
      <c r="U136" s="135"/>
      <c r="V136" s="135"/>
      <c r="W136" s="135"/>
      <c r="X136" s="135"/>
      <c r="Y136" s="135"/>
      <c r="Z136" s="135"/>
      <c r="AA136" s="135"/>
      <c r="AB136" s="135"/>
      <c r="AC136" s="135"/>
      <c r="AD136" s="135"/>
      <c r="AE136" s="33"/>
      <c r="AF136" s="30"/>
    </row>
    <row r="137" spans="1:32" ht="20.100000000000001" customHeight="1">
      <c r="A137" s="33"/>
      <c r="B137" s="33" t="s">
        <v>158</v>
      </c>
      <c r="C137" s="33"/>
      <c r="D137" s="33"/>
      <c r="E137" s="33"/>
      <c r="F137" s="33"/>
      <c r="G137" s="33"/>
      <c r="H137" s="34"/>
      <c r="I137" s="33"/>
      <c r="J137" s="33"/>
      <c r="K137" s="33" t="s">
        <v>159</v>
      </c>
      <c r="L137" s="33"/>
      <c r="M137" s="33"/>
      <c r="N137" s="33"/>
      <c r="O137" s="33"/>
      <c r="P137" s="33"/>
      <c r="Q137" s="33"/>
      <c r="R137" s="33"/>
      <c r="S137" s="33"/>
      <c r="T137" s="33"/>
      <c r="U137" s="135"/>
      <c r="V137" s="135"/>
      <c r="W137" s="135"/>
      <c r="X137" s="135"/>
      <c r="Y137" s="135"/>
      <c r="Z137" s="135"/>
      <c r="AA137" s="135"/>
      <c r="AB137" s="135"/>
      <c r="AC137" s="135"/>
      <c r="AD137" s="135"/>
      <c r="AE137" s="33"/>
      <c r="AF137" s="30"/>
    </row>
    <row r="138" spans="1:32" ht="5.0999999999999996" customHeight="1">
      <c r="A138" s="33"/>
      <c r="B138" s="33"/>
      <c r="C138" s="33"/>
      <c r="D138" s="33"/>
      <c r="E138" s="33"/>
      <c r="F138" s="33"/>
      <c r="G138" s="33"/>
      <c r="H138" s="33"/>
      <c r="I138" s="33"/>
      <c r="J138" s="33"/>
      <c r="K138" s="33"/>
      <c r="L138" s="33"/>
      <c r="M138" s="33"/>
      <c r="N138" s="33"/>
      <c r="O138" s="33"/>
      <c r="P138" s="33"/>
      <c r="Q138" s="33"/>
      <c r="R138" s="33"/>
      <c r="S138" s="33"/>
      <c r="T138" s="33"/>
      <c r="U138" s="135"/>
      <c r="V138" s="135"/>
      <c r="W138" s="135"/>
      <c r="X138" s="135"/>
      <c r="Y138" s="135"/>
      <c r="Z138" s="135"/>
      <c r="AA138" s="135"/>
      <c r="AB138" s="135"/>
      <c r="AC138" s="135"/>
      <c r="AD138" s="135"/>
      <c r="AE138" s="33"/>
      <c r="AF138" s="30"/>
    </row>
    <row r="139" spans="1:32" ht="20.100000000000001" customHeight="1">
      <c r="A139" s="33"/>
      <c r="B139" s="103"/>
      <c r="C139" s="104"/>
      <c r="D139" s="104"/>
      <c r="E139" s="104"/>
      <c r="F139" s="104"/>
      <c r="G139" s="105"/>
      <c r="H139" s="33"/>
      <c r="I139" s="33"/>
      <c r="J139" s="33"/>
      <c r="K139" s="134"/>
      <c r="L139" s="134"/>
      <c r="M139" s="134"/>
      <c r="N139" s="134"/>
      <c r="O139" s="134"/>
      <c r="P139" s="134"/>
      <c r="Q139" s="134"/>
      <c r="R139" s="134"/>
      <c r="S139" s="134"/>
      <c r="T139" s="33"/>
      <c r="U139" s="135"/>
      <c r="V139" s="135"/>
      <c r="W139" s="135"/>
      <c r="X139" s="135"/>
      <c r="Y139" s="135"/>
      <c r="Z139" s="135"/>
      <c r="AA139" s="135"/>
      <c r="AB139" s="135"/>
      <c r="AC139" s="135"/>
      <c r="AD139" s="135"/>
      <c r="AE139" s="33"/>
      <c r="AF139" s="30"/>
    </row>
    <row r="140" spans="1:32" ht="5.0999999999999996" customHeight="1">
      <c r="A140" s="33"/>
      <c r="B140" s="33"/>
      <c r="C140" s="33"/>
      <c r="D140" s="33"/>
      <c r="E140" s="33"/>
      <c r="F140" s="33"/>
      <c r="G140" s="33"/>
      <c r="H140" s="33"/>
      <c r="I140" s="33"/>
      <c r="J140" s="33"/>
      <c r="K140" s="134"/>
      <c r="L140" s="134"/>
      <c r="M140" s="134"/>
      <c r="N140" s="134"/>
      <c r="O140" s="134"/>
      <c r="P140" s="134"/>
      <c r="Q140" s="134"/>
      <c r="R140" s="134"/>
      <c r="S140" s="134"/>
      <c r="T140" s="33"/>
      <c r="U140" s="135"/>
      <c r="V140" s="135"/>
      <c r="W140" s="135"/>
      <c r="X140" s="135"/>
      <c r="Y140" s="135"/>
      <c r="Z140" s="135"/>
      <c r="AA140" s="135"/>
      <c r="AB140" s="135"/>
      <c r="AC140" s="135"/>
      <c r="AD140" s="135"/>
      <c r="AE140" s="33"/>
      <c r="AF140" s="30"/>
    </row>
    <row r="141" spans="1:32" ht="20.100000000000001" customHeight="1">
      <c r="A141" s="33"/>
      <c r="B141" s="33" t="s">
        <v>160</v>
      </c>
      <c r="C141" s="33"/>
      <c r="D141" s="33"/>
      <c r="E141" s="33"/>
      <c r="F141" s="33"/>
      <c r="G141" s="33"/>
      <c r="H141" s="33"/>
      <c r="I141" s="33"/>
      <c r="J141" s="33"/>
      <c r="K141" s="134"/>
      <c r="L141" s="134"/>
      <c r="M141" s="134"/>
      <c r="N141" s="134"/>
      <c r="O141" s="134"/>
      <c r="P141" s="134"/>
      <c r="Q141" s="134"/>
      <c r="R141" s="134"/>
      <c r="S141" s="134"/>
      <c r="T141" s="33"/>
      <c r="U141" s="135"/>
      <c r="V141" s="135"/>
      <c r="W141" s="135"/>
      <c r="X141" s="135"/>
      <c r="Y141" s="135"/>
      <c r="Z141" s="135"/>
      <c r="AA141" s="135"/>
      <c r="AB141" s="135"/>
      <c r="AC141" s="135"/>
      <c r="AD141" s="135"/>
      <c r="AE141" s="33"/>
      <c r="AF141" s="30"/>
    </row>
    <row r="142" spans="1:32" ht="5.0999999999999996" customHeight="1">
      <c r="A142" s="33"/>
      <c r="B142" s="33"/>
      <c r="C142" s="33"/>
      <c r="D142" s="33"/>
      <c r="E142" s="33"/>
      <c r="F142" s="33"/>
      <c r="G142" s="33"/>
      <c r="H142" s="33"/>
      <c r="I142" s="33"/>
      <c r="J142" s="33"/>
      <c r="K142" s="134"/>
      <c r="L142" s="134"/>
      <c r="M142" s="134"/>
      <c r="N142" s="134"/>
      <c r="O142" s="134"/>
      <c r="P142" s="134"/>
      <c r="Q142" s="134"/>
      <c r="R142" s="134"/>
      <c r="S142" s="134"/>
      <c r="T142" s="33"/>
      <c r="U142" s="135"/>
      <c r="V142" s="135"/>
      <c r="W142" s="135"/>
      <c r="X142" s="135"/>
      <c r="Y142" s="135"/>
      <c r="Z142" s="135"/>
      <c r="AA142" s="135"/>
      <c r="AB142" s="135"/>
      <c r="AC142" s="135"/>
      <c r="AD142" s="135"/>
      <c r="AE142" s="33"/>
      <c r="AF142" s="30"/>
    </row>
    <row r="143" spans="1:32" ht="20.100000000000001" customHeight="1">
      <c r="A143" s="33"/>
      <c r="B143" s="103"/>
      <c r="C143" s="104"/>
      <c r="D143" s="104"/>
      <c r="E143" s="104"/>
      <c r="F143" s="104"/>
      <c r="G143" s="105"/>
      <c r="H143" s="33"/>
      <c r="I143" s="33"/>
      <c r="J143" s="33"/>
      <c r="K143" s="134"/>
      <c r="L143" s="134"/>
      <c r="M143" s="134"/>
      <c r="N143" s="134"/>
      <c r="O143" s="134"/>
      <c r="P143" s="134"/>
      <c r="Q143" s="134"/>
      <c r="R143" s="134"/>
      <c r="S143" s="134"/>
      <c r="T143" s="33"/>
      <c r="U143" s="135"/>
      <c r="V143" s="135"/>
      <c r="W143" s="135"/>
      <c r="X143" s="135"/>
      <c r="Y143" s="135"/>
      <c r="Z143" s="135"/>
      <c r="AA143" s="135"/>
      <c r="AB143" s="135"/>
      <c r="AC143" s="135"/>
      <c r="AD143" s="135"/>
      <c r="AE143" s="33"/>
      <c r="AF143" s="30"/>
    </row>
    <row r="144" spans="1:32" ht="5.0999999999999996" customHeight="1">
      <c r="A144" s="33"/>
      <c r="B144" s="33"/>
      <c r="C144" s="33"/>
      <c r="D144" s="33"/>
      <c r="E144" s="33"/>
      <c r="F144" s="33"/>
      <c r="G144" s="33"/>
      <c r="H144" s="33"/>
      <c r="I144" s="33"/>
      <c r="J144" s="33"/>
      <c r="K144" s="134"/>
      <c r="L144" s="134"/>
      <c r="M144" s="134"/>
      <c r="N144" s="134"/>
      <c r="O144" s="134"/>
      <c r="P144" s="134"/>
      <c r="Q144" s="134"/>
      <c r="R144" s="134"/>
      <c r="S144" s="134"/>
      <c r="T144" s="33"/>
      <c r="U144" s="135"/>
      <c r="V144" s="135"/>
      <c r="W144" s="135"/>
      <c r="X144" s="135"/>
      <c r="Y144" s="135"/>
      <c r="Z144" s="135"/>
      <c r="AA144" s="135"/>
      <c r="AB144" s="135"/>
      <c r="AC144" s="135"/>
      <c r="AD144" s="135"/>
      <c r="AE144" s="33"/>
      <c r="AF144" s="30"/>
    </row>
    <row r="145" spans="1:32" ht="20.100000000000001" customHeight="1">
      <c r="A145" s="33"/>
      <c r="B145" s="33" t="s">
        <v>161</v>
      </c>
      <c r="C145" s="33"/>
      <c r="D145" s="33"/>
      <c r="E145" s="33"/>
      <c r="F145" s="33"/>
      <c r="G145" s="33"/>
      <c r="H145" s="33"/>
      <c r="I145" s="33"/>
      <c r="J145" s="33"/>
      <c r="K145" s="134"/>
      <c r="L145" s="134"/>
      <c r="M145" s="134"/>
      <c r="N145" s="134"/>
      <c r="O145" s="134"/>
      <c r="P145" s="134"/>
      <c r="Q145" s="134"/>
      <c r="R145" s="134"/>
      <c r="S145" s="134"/>
      <c r="T145" s="33"/>
      <c r="U145" s="135"/>
      <c r="V145" s="135"/>
      <c r="W145" s="135"/>
      <c r="X145" s="135"/>
      <c r="Y145" s="135"/>
      <c r="Z145" s="135"/>
      <c r="AA145" s="135"/>
      <c r="AB145" s="135"/>
      <c r="AC145" s="135"/>
      <c r="AD145" s="135"/>
      <c r="AE145" s="33"/>
      <c r="AF145" s="30"/>
    </row>
    <row r="146" spans="1:32" ht="5.0999999999999996" customHeight="1">
      <c r="A146" s="33"/>
      <c r="B146" s="33"/>
      <c r="C146" s="33"/>
      <c r="D146" s="33"/>
      <c r="E146" s="33"/>
      <c r="F146" s="33"/>
      <c r="G146" s="33"/>
      <c r="H146" s="33"/>
      <c r="I146" s="33"/>
      <c r="J146" s="33"/>
      <c r="K146" s="134"/>
      <c r="L146" s="134"/>
      <c r="M146" s="134"/>
      <c r="N146" s="134"/>
      <c r="O146" s="134"/>
      <c r="P146" s="134"/>
      <c r="Q146" s="134"/>
      <c r="R146" s="134"/>
      <c r="S146" s="134"/>
      <c r="T146" s="33"/>
      <c r="U146" s="135"/>
      <c r="V146" s="135"/>
      <c r="W146" s="135"/>
      <c r="X146" s="135"/>
      <c r="Y146" s="135"/>
      <c r="Z146" s="135"/>
      <c r="AA146" s="135"/>
      <c r="AB146" s="135"/>
      <c r="AC146" s="135"/>
      <c r="AD146" s="135"/>
      <c r="AE146" s="33"/>
      <c r="AF146" s="30"/>
    </row>
    <row r="147" spans="1:32" ht="20.100000000000001" customHeight="1">
      <c r="A147" s="33"/>
      <c r="B147" s="100"/>
      <c r="C147" s="101"/>
      <c r="D147" s="101"/>
      <c r="E147" s="101"/>
      <c r="F147" s="101"/>
      <c r="G147" s="102"/>
      <c r="H147" s="33"/>
      <c r="I147" s="33"/>
      <c r="J147" s="33"/>
      <c r="K147" s="134"/>
      <c r="L147" s="134"/>
      <c r="M147" s="134"/>
      <c r="N147" s="134"/>
      <c r="O147" s="134"/>
      <c r="P147" s="134"/>
      <c r="Q147" s="134"/>
      <c r="R147" s="134"/>
      <c r="S147" s="134"/>
      <c r="T147" s="33"/>
      <c r="U147" s="135"/>
      <c r="V147" s="135"/>
      <c r="W147" s="135"/>
      <c r="X147" s="135"/>
      <c r="Y147" s="135"/>
      <c r="Z147" s="135"/>
      <c r="AA147" s="135"/>
      <c r="AB147" s="135"/>
      <c r="AC147" s="135"/>
      <c r="AD147" s="135"/>
      <c r="AE147" s="33"/>
      <c r="AF147" s="30"/>
    </row>
    <row r="148" spans="1:32" ht="5.2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0"/>
    </row>
    <row r="149" spans="1:32" ht="20.100000000000001" customHeight="1">
      <c r="A149" s="29"/>
      <c r="B149" s="29" t="s">
        <v>162</v>
      </c>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30"/>
    </row>
    <row r="150" spans="1:32" ht="18" customHeight="1">
      <c r="A150" s="18"/>
      <c r="B150" s="18"/>
      <c r="C150" s="18"/>
      <c r="D150" s="18"/>
      <c r="E150" s="139" t="s">
        <v>163</v>
      </c>
      <c r="F150" s="139"/>
      <c r="G150" s="28"/>
      <c r="H150" s="18" t="s">
        <v>164</v>
      </c>
      <c r="I150" s="18"/>
      <c r="J150" s="18"/>
      <c r="K150" s="18"/>
      <c r="L150" s="28"/>
      <c r="M150" s="42"/>
      <c r="N150" s="42"/>
      <c r="O150" s="28"/>
      <c r="P150" s="18" t="s">
        <v>165</v>
      </c>
      <c r="Q150" s="28"/>
      <c r="R150" s="28"/>
      <c r="S150" s="28"/>
      <c r="T150" s="18" t="s">
        <v>20</v>
      </c>
      <c r="U150" s="28"/>
      <c r="V150" s="18" t="s">
        <v>166</v>
      </c>
      <c r="W150" s="28"/>
      <c r="X150" s="28"/>
      <c r="Y150" s="28"/>
      <c r="Z150" s="141" t="s">
        <v>167</v>
      </c>
      <c r="AA150" s="142"/>
      <c r="AB150" s="142"/>
      <c r="AC150" s="142"/>
      <c r="AD150" s="143"/>
      <c r="AE150" s="28"/>
      <c r="AF150" s="30"/>
    </row>
    <row r="151" spans="1:32" ht="20.100000000000001" customHeight="1">
      <c r="A151" s="106" t="str">
        <f>IFERROR(T(FMOV562!T8),"")</f>
        <v/>
      </c>
      <c r="B151" s="106"/>
      <c r="C151" s="106"/>
      <c r="D151" s="106"/>
      <c r="E151" s="124" t="str">
        <f ca="1">IFERROR(DATEDIF(N151,TODAY(),"Y"),"")</f>
        <v/>
      </c>
      <c r="F151" s="124"/>
      <c r="G151" s="28"/>
      <c r="H151" s="124" t="str">
        <f ca="1">IF(E151="","",IF(E151&lt;=1,"Infant",IF(E151&lt;=11,"Child","Adult")))</f>
        <v/>
      </c>
      <c r="I151" s="124"/>
      <c r="J151" s="124" t="str">
        <f ca="1">IF(AND(E151&gt;=12, E151&lt;=16),"Yng Adult", "")</f>
        <v/>
      </c>
      <c r="K151" s="124"/>
      <c r="L151" s="120" t="str">
        <f>IF(FMOV562!$M8&lt;&gt;"",TEXT(FMOV562!$AA8,"DDMMMYYYY"),"")</f>
        <v/>
      </c>
      <c r="M151" s="120"/>
      <c r="N151" s="125" t="str">
        <f>L151</f>
        <v/>
      </c>
      <c r="O151" s="125"/>
      <c r="P151" s="91" t="str">
        <f>IF(H30="","",(_xlfn.XLOOKUP(H30,'master data'!S2:S260,'master data'!U2:U260,"Err!")))</f>
        <v/>
      </c>
      <c r="Q151" s="91"/>
      <c r="R151" s="91"/>
      <c r="S151" s="91"/>
      <c r="T151" s="91" t="str">
        <f>IF(L30="","",(_xlfn.XLOOKUP(L30,'master data'!$V$2:$V$260,'master data'!$X$2:$X$260,"Err!")))</f>
        <v/>
      </c>
      <c r="U151" s="91"/>
      <c r="V151" s="91" t="str">
        <f>IF($V52="","",(_xlfn.XLOOKUP($V52,'master data'!$S$2:$S$260,'master data'!$U$2:$U$260,"Err!")))</f>
        <v/>
      </c>
      <c r="W151" s="91"/>
      <c r="X151" s="91"/>
      <c r="Y151" s="92"/>
      <c r="Z151" s="144"/>
      <c r="AA151" s="145"/>
      <c r="AB151" s="145"/>
      <c r="AC151" s="145"/>
      <c r="AD151" s="146"/>
      <c r="AE151" s="28"/>
      <c r="AF151" s="30"/>
    </row>
    <row r="152" spans="1:32" ht="5.0999999999999996" customHeight="1">
      <c r="A152" s="18"/>
      <c r="B152" s="18"/>
      <c r="C152" s="18"/>
      <c r="D152" s="18"/>
      <c r="E152" s="28"/>
      <c r="F152" s="28"/>
      <c r="G152" s="28"/>
      <c r="H152" s="28"/>
      <c r="I152" s="28"/>
      <c r="J152" s="28"/>
      <c r="K152" s="28"/>
      <c r="L152" s="28"/>
      <c r="M152" s="42"/>
      <c r="N152" s="42"/>
      <c r="O152" s="28"/>
      <c r="P152" s="33"/>
      <c r="Q152" s="28"/>
      <c r="R152" s="28"/>
      <c r="S152" s="28"/>
      <c r="T152" s="33"/>
      <c r="U152" s="28"/>
      <c r="V152" s="33"/>
      <c r="W152" s="28"/>
      <c r="X152" s="28"/>
      <c r="Y152" s="28"/>
      <c r="Z152" s="144"/>
      <c r="AA152" s="145"/>
      <c r="AB152" s="145"/>
      <c r="AC152" s="145"/>
      <c r="AD152" s="146"/>
      <c r="AE152" s="28"/>
      <c r="AF152" s="30"/>
    </row>
    <row r="153" spans="1:32" ht="20.100000000000001" customHeight="1">
      <c r="A153" s="106" t="str">
        <f>IFERROR(T(FMOV562!T10),"")</f>
        <v/>
      </c>
      <c r="B153" s="106"/>
      <c r="C153" s="106"/>
      <c r="D153" s="106"/>
      <c r="E153" s="124" t="str">
        <f ca="1">IFERROR(DATEDIF(N153,TODAY(),"Y"),"")</f>
        <v/>
      </c>
      <c r="F153" s="124"/>
      <c r="G153" s="28"/>
      <c r="H153" s="124" t="str">
        <f ca="1">IF(E153="","",IF(E153&lt;=1,"Infant",IF(E153&lt;=11,"Child","Adult")))</f>
        <v/>
      </c>
      <c r="I153" s="124"/>
      <c r="J153" s="124" t="str">
        <f ca="1">IF(AND(E153&gt;=12, E153&lt;=16),"Yng Adult", "")</f>
        <v/>
      </c>
      <c r="K153" s="124"/>
      <c r="L153" s="120" t="str">
        <f>IF(FMOV562!$M10&lt;&gt;"",TEXT(FMOV562!$AA10,"DDMMMYYYY"),"")</f>
        <v/>
      </c>
      <c r="M153" s="120"/>
      <c r="N153" s="125" t="str">
        <f>L153</f>
        <v/>
      </c>
      <c r="O153" s="125"/>
      <c r="P153" s="91" t="str">
        <f>IF(H32="","",(_xlfn.XLOOKUP(H32,'master data'!S2:S260,'master data'!U2:U260,"Err!")))</f>
        <v/>
      </c>
      <c r="Q153" s="91"/>
      <c r="R153" s="91"/>
      <c r="S153" s="91"/>
      <c r="T153" s="91" t="str">
        <f>IF(L32="","",(_xlfn.XLOOKUP(L32,'master data'!$V$2:$V$260,'master data'!$X$2:$X$260,"Err!")))</f>
        <v/>
      </c>
      <c r="U153" s="91"/>
      <c r="V153" s="91" t="str">
        <f>IF($V54="","",(_xlfn.XLOOKUP($V54,'master data'!$S$2:$S$260,'master data'!$U$2:$U$260,"Err!")))</f>
        <v/>
      </c>
      <c r="W153" s="91"/>
      <c r="X153" s="91"/>
      <c r="Y153" s="92"/>
      <c r="Z153" s="144"/>
      <c r="AA153" s="145"/>
      <c r="AB153" s="145"/>
      <c r="AC153" s="145"/>
      <c r="AD153" s="146"/>
      <c r="AE153" s="28"/>
      <c r="AF153" s="30"/>
    </row>
    <row r="154" spans="1:32" ht="5.0999999999999996" customHeight="1">
      <c r="A154" s="18"/>
      <c r="B154" s="18"/>
      <c r="C154" s="18"/>
      <c r="D154" s="18"/>
      <c r="E154" s="28"/>
      <c r="F154" s="28"/>
      <c r="G154" s="28"/>
      <c r="H154" s="28"/>
      <c r="I154" s="28"/>
      <c r="J154" s="28"/>
      <c r="K154" s="28"/>
      <c r="L154" s="28"/>
      <c r="M154" s="42"/>
      <c r="N154" s="42"/>
      <c r="O154" s="28"/>
      <c r="P154" s="33"/>
      <c r="Q154" s="28"/>
      <c r="R154" s="28"/>
      <c r="S154" s="28"/>
      <c r="T154" s="33"/>
      <c r="U154" s="28"/>
      <c r="V154" s="33"/>
      <c r="W154" s="28"/>
      <c r="X154" s="28"/>
      <c r="Y154" s="28"/>
      <c r="Z154" s="144"/>
      <c r="AA154" s="145"/>
      <c r="AB154" s="145"/>
      <c r="AC154" s="145"/>
      <c r="AD154" s="146"/>
      <c r="AE154" s="28"/>
      <c r="AF154" s="30"/>
    </row>
    <row r="155" spans="1:32" ht="20.100000000000001" customHeight="1">
      <c r="A155" s="106" t="str">
        <f>IFERROR(T(FMOV562!T12),"")</f>
        <v/>
      </c>
      <c r="B155" s="106"/>
      <c r="C155" s="106"/>
      <c r="D155" s="106"/>
      <c r="E155" s="124" t="str">
        <f ca="1">IFERROR(DATEDIF(N155,TODAY(),"Y"),"")</f>
        <v/>
      </c>
      <c r="F155" s="124"/>
      <c r="G155" s="28"/>
      <c r="H155" s="124" t="str">
        <f ca="1">IF(E155="","",IF(E155&lt;=1,"Infant",IF(E155&lt;=11,"Child","Adult")))</f>
        <v/>
      </c>
      <c r="I155" s="124"/>
      <c r="J155" s="124" t="str">
        <f ca="1">IF(AND(E155&gt;=12, E155&lt;=16),"Yng Adult", "")</f>
        <v/>
      </c>
      <c r="K155" s="124"/>
      <c r="L155" s="120" t="str">
        <f>IF(FMOV562!$M12&lt;&gt;"",TEXT(FMOV562!$AA12,"DDMMMYYYY"),"")</f>
        <v/>
      </c>
      <c r="M155" s="120"/>
      <c r="N155" s="125" t="str">
        <f>L155</f>
        <v/>
      </c>
      <c r="O155" s="125"/>
      <c r="P155" s="91" t="str">
        <f>IF(H34="","",(_xlfn.XLOOKUP(H34,'master data'!S2:S260,'master data'!U2:U260,"Err!")))</f>
        <v/>
      </c>
      <c r="Q155" s="91"/>
      <c r="R155" s="91"/>
      <c r="S155" s="91"/>
      <c r="T155" s="91" t="str">
        <f>IF(L34="","",(_xlfn.XLOOKUP(L34,'master data'!$V$2:$V$260,'master data'!$X$2:$X$260,"Err!")))</f>
        <v/>
      </c>
      <c r="U155" s="91"/>
      <c r="V155" s="91" t="str">
        <f>IF($V56="","",(_xlfn.XLOOKUP($V56,'master data'!$S$2:$S$260,'master data'!$U$2:$U$260,"Err!")))</f>
        <v/>
      </c>
      <c r="W155" s="91"/>
      <c r="X155" s="91"/>
      <c r="Y155" s="92"/>
      <c r="Z155" s="147"/>
      <c r="AA155" s="148"/>
      <c r="AB155" s="148"/>
      <c r="AC155" s="148"/>
      <c r="AD155" s="149"/>
      <c r="AE155" s="28"/>
      <c r="AF155" s="30"/>
    </row>
    <row r="156" spans="1:32" ht="5.0999999999999996" customHeight="1">
      <c r="A156" s="18"/>
      <c r="B156" s="18"/>
      <c r="C156" s="18"/>
      <c r="D156" s="18"/>
      <c r="E156" s="28"/>
      <c r="F156" s="28"/>
      <c r="G156" s="28"/>
      <c r="H156" s="28"/>
      <c r="I156" s="28"/>
      <c r="J156" s="28"/>
      <c r="K156" s="28"/>
      <c r="L156" s="28"/>
      <c r="M156" s="42"/>
      <c r="N156" s="42"/>
      <c r="O156" s="28"/>
      <c r="P156" s="33"/>
      <c r="Q156" s="28"/>
      <c r="R156" s="28"/>
      <c r="S156" s="28"/>
      <c r="T156" s="33"/>
      <c r="U156" s="28"/>
      <c r="V156" s="33"/>
      <c r="W156" s="28"/>
      <c r="X156" s="28"/>
      <c r="Y156" s="28"/>
      <c r="Z156" s="28"/>
      <c r="AA156" s="28"/>
      <c r="AB156" s="28"/>
      <c r="AC156" s="28"/>
      <c r="AD156" s="28"/>
      <c r="AE156" s="28"/>
      <c r="AF156" s="30"/>
    </row>
    <row r="157" spans="1:32" ht="20.100000000000001" customHeight="1">
      <c r="A157" s="106" t="str">
        <f>IFERROR(T(FMOV562!T14),"")</f>
        <v/>
      </c>
      <c r="B157" s="106"/>
      <c r="C157" s="106"/>
      <c r="D157" s="106"/>
      <c r="E157" s="124" t="str">
        <f ca="1">IFERROR(DATEDIF(N157,TODAY(),"Y"),"")</f>
        <v/>
      </c>
      <c r="F157" s="124"/>
      <c r="G157" s="28"/>
      <c r="H157" s="124" t="str">
        <f ca="1">IF(E157="","",IF(E157&lt;=1,"Infant",IF(E157&lt;=11,"Child","Adult")))</f>
        <v/>
      </c>
      <c r="I157" s="124"/>
      <c r="J157" s="124" t="str">
        <f ca="1">IF(AND(E157&gt;=12, E157&lt;=16),"Yng Adult", "")</f>
        <v/>
      </c>
      <c r="K157" s="124"/>
      <c r="L157" s="120" t="str">
        <f>IF(FMOV562!$M14&lt;&gt;"",TEXT(FMOV562!$AA14,"DDMMMYYYY"),"")</f>
        <v/>
      </c>
      <c r="M157" s="120"/>
      <c r="N157" s="125" t="str">
        <f>L157</f>
        <v/>
      </c>
      <c r="O157" s="125"/>
      <c r="P157" s="91" t="str">
        <f>IF(H36="","",(_xlfn.XLOOKUP(H36,'master data'!S2:S260,'master data'!U2:U260,"Err!")))</f>
        <v/>
      </c>
      <c r="Q157" s="91"/>
      <c r="R157" s="91"/>
      <c r="S157" s="91"/>
      <c r="T157" s="91" t="str">
        <f>IF(L36="","",(_xlfn.XLOOKUP(L36,'master data'!$V$2:$V$260,'master data'!$X$2:$X$260,"Err!")))</f>
        <v/>
      </c>
      <c r="U157" s="91"/>
      <c r="V157" s="91" t="str">
        <f>IF($V58="","",(_xlfn.XLOOKUP($V58,'master data'!$S$2:$S$260,'master data'!$U$2:$U$260,"Err!")))</f>
        <v/>
      </c>
      <c r="W157" s="91"/>
      <c r="X157" s="91"/>
      <c r="Y157" s="92"/>
      <c r="Z157" s="121" t="s">
        <v>168</v>
      </c>
      <c r="AA157" s="121"/>
      <c r="AB157" s="121"/>
      <c r="AC157" s="121"/>
      <c r="AD157" s="121"/>
      <c r="AE157" s="28"/>
      <c r="AF157" s="30"/>
    </row>
    <row r="158" spans="1:32" ht="5.0999999999999996" customHeight="1">
      <c r="A158" s="18"/>
      <c r="B158" s="18"/>
      <c r="C158" s="18"/>
      <c r="D158" s="18"/>
      <c r="E158" s="28"/>
      <c r="F158" s="28"/>
      <c r="G158" s="28"/>
      <c r="H158" s="28"/>
      <c r="I158" s="28"/>
      <c r="J158" s="28"/>
      <c r="K158" s="28"/>
      <c r="L158" s="28"/>
      <c r="M158" s="42"/>
      <c r="N158" s="42"/>
      <c r="O158" s="28"/>
      <c r="P158" s="33"/>
      <c r="Q158" s="28"/>
      <c r="R158" s="28"/>
      <c r="S158" s="28"/>
      <c r="T158" s="33"/>
      <c r="U158" s="28"/>
      <c r="V158" s="33"/>
      <c r="W158" s="28"/>
      <c r="X158" s="28"/>
      <c r="Y158" s="28"/>
      <c r="Z158" s="121"/>
      <c r="AA158" s="121"/>
      <c r="AB158" s="121"/>
      <c r="AC158" s="121"/>
      <c r="AD158" s="121"/>
      <c r="AE158" s="28"/>
      <c r="AF158" s="30"/>
    </row>
    <row r="159" spans="1:32" ht="20.100000000000001" customHeight="1">
      <c r="A159" s="106" t="str">
        <f>IFERROR(T(FMOV562!T16),"")</f>
        <v/>
      </c>
      <c r="B159" s="106"/>
      <c r="C159" s="106"/>
      <c r="D159" s="106"/>
      <c r="E159" s="124" t="str">
        <f ca="1">IFERROR(DATEDIF(N159,TODAY(),"Y"),"")</f>
        <v/>
      </c>
      <c r="F159" s="124"/>
      <c r="G159" s="28"/>
      <c r="H159" s="124" t="str">
        <f ca="1">IF(E159="","",IF(E159&lt;=1,"Infant",IF(E159&lt;=11,"Child","Adult")))</f>
        <v/>
      </c>
      <c r="I159" s="124"/>
      <c r="J159" s="124" t="str">
        <f ca="1">IF(AND(E159&gt;=12, E159&lt;=16),"Yng Adult", "")</f>
        <v/>
      </c>
      <c r="K159" s="124"/>
      <c r="L159" s="120" t="str">
        <f>IF(FMOV562!$M16&lt;&gt;"",TEXT(FMOV562!$AA16,"DDMMMYYYY"),"")</f>
        <v/>
      </c>
      <c r="M159" s="120"/>
      <c r="N159" s="125" t="str">
        <f>L159</f>
        <v/>
      </c>
      <c r="O159" s="125"/>
      <c r="P159" s="91" t="str">
        <f>IF(H38="","",(_xlfn.XLOOKUP(H38,'master data'!S2:S260,'master data'!U2:U260,"Err!")))</f>
        <v/>
      </c>
      <c r="Q159" s="91"/>
      <c r="R159" s="91"/>
      <c r="S159" s="91"/>
      <c r="T159" s="91" t="str">
        <f>IF(L38="","",(_xlfn.XLOOKUP(L38,'master data'!$V$2:$V$260,'master data'!$X$2:$X$260,"Err!")))</f>
        <v/>
      </c>
      <c r="U159" s="91"/>
      <c r="V159" s="91" t="str">
        <f>IF($V60="","",(_xlfn.XLOOKUP($V60,'master data'!$S$2:$S$260,'master data'!$U$2:$U$260,"Err!")))</f>
        <v/>
      </c>
      <c r="W159" s="91"/>
      <c r="X159" s="91"/>
      <c r="Y159" s="92"/>
      <c r="Z159" s="121"/>
      <c r="AA159" s="121"/>
      <c r="AB159" s="121"/>
      <c r="AC159" s="121"/>
      <c r="AD159" s="121"/>
      <c r="AE159" s="28"/>
      <c r="AF159" s="30"/>
    </row>
    <row r="160" spans="1:32" ht="5.0999999999999996" customHeight="1">
      <c r="A160" s="18"/>
      <c r="B160" s="18"/>
      <c r="C160" s="18"/>
      <c r="D160" s="18"/>
      <c r="E160" s="28"/>
      <c r="F160" s="28"/>
      <c r="G160" s="28"/>
      <c r="H160" s="28"/>
      <c r="I160" s="28"/>
      <c r="J160" s="28"/>
      <c r="K160" s="28"/>
      <c r="L160" s="28"/>
      <c r="M160" s="42"/>
      <c r="N160" s="42"/>
      <c r="O160" s="28"/>
      <c r="P160" s="33"/>
      <c r="Q160" s="28"/>
      <c r="R160" s="28"/>
      <c r="S160" s="28"/>
      <c r="T160" s="33"/>
      <c r="U160" s="28"/>
      <c r="V160" s="33"/>
      <c r="W160" s="28"/>
      <c r="X160" s="28"/>
      <c r="Y160" s="28"/>
      <c r="Z160" s="121"/>
      <c r="AA160" s="121"/>
      <c r="AB160" s="121"/>
      <c r="AC160" s="121"/>
      <c r="AD160" s="121"/>
      <c r="AE160" s="28"/>
      <c r="AF160" s="30"/>
    </row>
    <row r="161" spans="1:32" ht="20.100000000000001" customHeight="1">
      <c r="A161" s="106" t="str">
        <f>IFERROR(T(FMOV562!T18),"")</f>
        <v/>
      </c>
      <c r="B161" s="106"/>
      <c r="C161" s="106"/>
      <c r="D161" s="106"/>
      <c r="E161" s="124" t="str">
        <f ca="1">IFERROR(DATEDIF(N161,TODAY(),"Y"),"")</f>
        <v/>
      </c>
      <c r="F161" s="124"/>
      <c r="G161" s="28"/>
      <c r="H161" s="124" t="str">
        <f ca="1">IF(E161="","",IF(E161&lt;=1,"Infant",IF(E161&lt;=11,"Child","Adult")))</f>
        <v/>
      </c>
      <c r="I161" s="124"/>
      <c r="J161" s="124" t="str">
        <f ca="1">IF(AND(E161&gt;=12, E161&lt;=16),"Yng Adult", "")</f>
        <v/>
      </c>
      <c r="K161" s="124"/>
      <c r="L161" s="120" t="str">
        <f>IF(FMOV562!$M18&lt;&gt;"",TEXT(FMOV562!$AA18,"DDMMMYYYY"),"")</f>
        <v/>
      </c>
      <c r="M161" s="120"/>
      <c r="N161" s="125" t="str">
        <f>L161</f>
        <v/>
      </c>
      <c r="O161" s="125"/>
      <c r="P161" s="91" t="str">
        <f>IF(H40="","",(_xlfn.XLOOKUP(H40,'master data'!S2:S260,'master data'!U2:U260,"Err!")))</f>
        <v/>
      </c>
      <c r="Q161" s="91"/>
      <c r="R161" s="91"/>
      <c r="S161" s="91"/>
      <c r="T161" s="91" t="str">
        <f>IF(L40="","",(_xlfn.XLOOKUP(L40,'master data'!$V$2:$V$260,'master data'!$X$2:$X$260,"Err!")))</f>
        <v/>
      </c>
      <c r="U161" s="91"/>
      <c r="V161" s="91" t="str">
        <f>IF($V62="","",(_xlfn.XLOOKUP($V62,'master data'!$S$2:$S$260,'master data'!$U$2:$U$260,"Err!")))</f>
        <v/>
      </c>
      <c r="W161" s="91"/>
      <c r="X161" s="91"/>
      <c r="Y161" s="92"/>
      <c r="Z161" s="121"/>
      <c r="AA161" s="121"/>
      <c r="AB161" s="121"/>
      <c r="AC161" s="121"/>
      <c r="AD161" s="121"/>
      <c r="AE161" s="28"/>
      <c r="AF161" s="30"/>
    </row>
    <row r="162" spans="1:32" ht="5.0999999999999996" customHeight="1">
      <c r="A162" s="18"/>
      <c r="B162" s="18"/>
      <c r="C162" s="18"/>
      <c r="D162" s="18"/>
      <c r="E162" s="28"/>
      <c r="F162" s="28"/>
      <c r="G162" s="28"/>
      <c r="H162" s="28"/>
      <c r="I162" s="28"/>
      <c r="J162" s="28"/>
      <c r="K162" s="28"/>
      <c r="L162" s="28"/>
      <c r="M162" s="42"/>
      <c r="N162" s="42"/>
      <c r="O162" s="28"/>
      <c r="P162" s="33"/>
      <c r="Q162" s="28"/>
      <c r="R162" s="28"/>
      <c r="S162" s="28"/>
      <c r="T162" s="33"/>
      <c r="U162" s="28"/>
      <c r="V162" s="33"/>
      <c r="W162" s="28"/>
      <c r="X162" s="28"/>
      <c r="Y162" s="28"/>
      <c r="Z162" s="121"/>
      <c r="AA162" s="121"/>
      <c r="AB162" s="121"/>
      <c r="AC162" s="121"/>
      <c r="AD162" s="121"/>
      <c r="AE162" s="28"/>
      <c r="AF162" s="30"/>
    </row>
    <row r="163" spans="1:32" ht="20.100000000000001" customHeight="1">
      <c r="A163" s="106" t="str">
        <f>IFERROR(T(FMOV562!T20),"")</f>
        <v/>
      </c>
      <c r="B163" s="106"/>
      <c r="C163" s="106"/>
      <c r="D163" s="106"/>
      <c r="E163" s="124" t="str">
        <f ca="1">IFERROR(DATEDIF(N163,TODAY(),"Y"),"")</f>
        <v/>
      </c>
      <c r="F163" s="124"/>
      <c r="G163" s="28"/>
      <c r="H163" s="124" t="str">
        <f ca="1">IF(E163="","",IF(E163&lt;=1,"Infant",IF(E163&lt;=11,"Child","Adult")))</f>
        <v/>
      </c>
      <c r="I163" s="124"/>
      <c r="J163" s="124" t="str">
        <f ca="1">IF(AND(E163&gt;=12, E163&lt;=16),"Yng Adult", "")</f>
        <v/>
      </c>
      <c r="K163" s="124"/>
      <c r="L163" s="120" t="str">
        <f>IF(FMOV562!$M20&lt;&gt;"",TEXT(FMOV562!$AA20,"DDMMMYYYY"),"")</f>
        <v/>
      </c>
      <c r="M163" s="120"/>
      <c r="N163" s="125" t="str">
        <f>L163</f>
        <v/>
      </c>
      <c r="O163" s="125"/>
      <c r="P163" s="91" t="str">
        <f>IF(H42="","",(_xlfn.XLOOKUP(H42,'master data'!S2:S260,'master data'!U2:U260,"Err!")))</f>
        <v/>
      </c>
      <c r="Q163" s="91"/>
      <c r="R163" s="91"/>
      <c r="S163" s="91"/>
      <c r="T163" s="91" t="str">
        <f>IF(L42="","",(_xlfn.XLOOKUP(L42,'master data'!$V$2:$V$260,'master data'!$X$2:$X$260,"Err!")))</f>
        <v/>
      </c>
      <c r="U163" s="91"/>
      <c r="V163" s="91" t="str">
        <f>IF($V64="","",(_xlfn.XLOOKUP($V64,'master data'!$S$2:$S$260,'master data'!$U$2:$U$260,"Err!")))</f>
        <v/>
      </c>
      <c r="W163" s="91"/>
      <c r="X163" s="91"/>
      <c r="Y163" s="92"/>
      <c r="Z163" s="28"/>
      <c r="AA163" s="28"/>
      <c r="AB163" s="28"/>
      <c r="AC163" s="28"/>
      <c r="AD163" s="28"/>
      <c r="AE163" s="28"/>
      <c r="AF163" s="30"/>
    </row>
    <row r="164" spans="1:32" ht="5.0999999999999996" customHeight="1">
      <c r="A164" s="18"/>
      <c r="B164" s="18"/>
      <c r="C164" s="18"/>
      <c r="D164" s="18"/>
      <c r="E164" s="28"/>
      <c r="F164" s="28"/>
      <c r="G164" s="28"/>
      <c r="H164" s="28"/>
      <c r="I164" s="28"/>
      <c r="J164" s="28"/>
      <c r="K164" s="28"/>
      <c r="L164" s="28"/>
      <c r="M164" s="42"/>
      <c r="N164" s="42"/>
      <c r="O164" s="28"/>
      <c r="P164" s="33"/>
      <c r="Q164" s="28"/>
      <c r="R164" s="28"/>
      <c r="S164" s="28"/>
      <c r="T164" s="33"/>
      <c r="U164" s="28"/>
      <c r="V164" s="33"/>
      <c r="W164" s="28"/>
      <c r="X164" s="28"/>
      <c r="Y164" s="28"/>
      <c r="Z164" s="121" t="s">
        <v>169</v>
      </c>
      <c r="AA164" s="121"/>
      <c r="AB164" s="121"/>
      <c r="AC164" s="121"/>
      <c r="AD164" s="121"/>
      <c r="AE164" s="28"/>
      <c r="AF164" s="30"/>
    </row>
    <row r="165" spans="1:32" ht="20.100000000000001" customHeight="1">
      <c r="A165" s="106" t="str">
        <f>IFERROR(T(FMOV562!T22),"")</f>
        <v/>
      </c>
      <c r="B165" s="106"/>
      <c r="C165" s="106"/>
      <c r="D165" s="106"/>
      <c r="E165" s="124" t="str">
        <f ca="1">IFERROR(DATEDIF(N165,TODAY(),"Y"),"")</f>
        <v/>
      </c>
      <c r="F165" s="124"/>
      <c r="G165" s="28"/>
      <c r="H165" s="124" t="str">
        <f ca="1">IF(E165="","",IF(E165&lt;=1,"Infant",IF(E165&lt;=11,"Child","Adult")))</f>
        <v/>
      </c>
      <c r="I165" s="124"/>
      <c r="J165" s="124" t="str">
        <f ca="1">IF(AND(E165&gt;=12, E165&lt;=16),"Yng Adult", "")</f>
        <v/>
      </c>
      <c r="K165" s="124"/>
      <c r="L165" s="120" t="str">
        <f>IF(FMOV562!$M22&lt;&gt;"",TEXT(FMOV562!$AA22,"DDMMMYYYY"),"")</f>
        <v/>
      </c>
      <c r="M165" s="120"/>
      <c r="N165" s="125" t="str">
        <f>L165</f>
        <v/>
      </c>
      <c r="O165" s="125"/>
      <c r="P165" s="91" t="str">
        <f>IF(H44="","",(_xlfn.XLOOKUP(H44,'master data'!S2:S260,'master data'!U2:U260,"Err!")))</f>
        <v/>
      </c>
      <c r="Q165" s="91"/>
      <c r="R165" s="91"/>
      <c r="S165" s="91"/>
      <c r="T165" s="91" t="str">
        <f>IF(L44="","",(_xlfn.XLOOKUP(L44,'master data'!$V$2:$V$260,'master data'!$X$2:$X$260,"Err!")))</f>
        <v/>
      </c>
      <c r="U165" s="91"/>
      <c r="V165" s="91" t="str">
        <f>IF($V66="","",(_xlfn.XLOOKUP($V66,'master data'!$S$2:$S$260,'master data'!$U$2:$U$260,"Err!")))</f>
        <v/>
      </c>
      <c r="W165" s="91"/>
      <c r="X165" s="91"/>
      <c r="Y165" s="92"/>
      <c r="Z165" s="121"/>
      <c r="AA165" s="121"/>
      <c r="AB165" s="121"/>
      <c r="AC165" s="121"/>
      <c r="AD165" s="121"/>
      <c r="AE165" s="28"/>
      <c r="AF165" s="30"/>
    </row>
    <row r="166" spans="1:32" ht="5.0999999999999996" customHeight="1">
      <c r="A166" s="18"/>
      <c r="B166" s="18"/>
      <c r="C166" s="18"/>
      <c r="D166" s="18"/>
      <c r="E166" s="28"/>
      <c r="F166" s="28"/>
      <c r="G166" s="28"/>
      <c r="H166" s="28"/>
      <c r="I166" s="28"/>
      <c r="J166" s="28"/>
      <c r="K166" s="28"/>
      <c r="L166" s="28"/>
      <c r="M166" s="42"/>
      <c r="N166" s="42"/>
      <c r="O166" s="28"/>
      <c r="P166" s="33"/>
      <c r="Q166" s="28"/>
      <c r="R166" s="28"/>
      <c r="S166" s="28"/>
      <c r="T166" s="33"/>
      <c r="U166" s="28"/>
      <c r="V166" s="33"/>
      <c r="W166" s="28"/>
      <c r="X166" s="28"/>
      <c r="Y166" s="28"/>
      <c r="Z166" s="121"/>
      <c r="AA166" s="121"/>
      <c r="AB166" s="121"/>
      <c r="AC166" s="121"/>
      <c r="AD166" s="121"/>
      <c r="AE166" s="28"/>
      <c r="AF166" s="30"/>
    </row>
    <row r="167" spans="1:32" ht="20.100000000000001" customHeight="1">
      <c r="A167" s="106" t="str">
        <f>IFERROR(T(FMOV562!T24),"")</f>
        <v/>
      </c>
      <c r="B167" s="106"/>
      <c r="C167" s="106"/>
      <c r="D167" s="106"/>
      <c r="E167" s="124" t="str">
        <f ca="1">IFERROR(DATEDIF(N167,TODAY(),"Y"),"")</f>
        <v/>
      </c>
      <c r="F167" s="124"/>
      <c r="G167" s="28"/>
      <c r="H167" s="124" t="str">
        <f ca="1">IF(E167="","",IF(E167&lt;=1,"Infant",IF(E167&lt;=11,"Child","Adult")))</f>
        <v/>
      </c>
      <c r="I167" s="124"/>
      <c r="J167" s="124" t="str">
        <f ca="1">IF(AND(E167&gt;=12, E167&lt;=16),"Yng Adult", "")</f>
        <v/>
      </c>
      <c r="K167" s="124"/>
      <c r="L167" s="120" t="str">
        <f>IF(FMOV562!$M24&lt;&gt;"",TEXT(FMOV562!$AA24,"DDMMMYYYY"),"")</f>
        <v/>
      </c>
      <c r="M167" s="120"/>
      <c r="N167" s="125" t="str">
        <f>L167</f>
        <v/>
      </c>
      <c r="O167" s="125"/>
      <c r="P167" s="91" t="str">
        <f>IF(H46="","",(_xlfn.XLOOKUP(H46,'master data'!S2:S260,'master data'!U2:U260,"Err!")))</f>
        <v/>
      </c>
      <c r="Q167" s="91"/>
      <c r="R167" s="91"/>
      <c r="S167" s="91"/>
      <c r="T167" s="91" t="str">
        <f>IF(L46="","",(_xlfn.XLOOKUP(L46,'master data'!$V$2:$V$260,'master data'!$X$2:$X$260,"Err!")))</f>
        <v/>
      </c>
      <c r="U167" s="91"/>
      <c r="V167" s="91" t="str">
        <f>IF($V68="","",(_xlfn.XLOOKUP($V68,'master data'!$S$2:$S$260,'master data'!$U$2:$U$260,"Err!")))</f>
        <v/>
      </c>
      <c r="W167" s="91"/>
      <c r="X167" s="91"/>
      <c r="Y167" s="92"/>
      <c r="Z167" s="121"/>
      <c r="AA167" s="121"/>
      <c r="AB167" s="121"/>
      <c r="AC167" s="121"/>
      <c r="AD167" s="121"/>
      <c r="AE167" s="28"/>
      <c r="AF167" s="30"/>
    </row>
    <row r="168" spans="1:32" ht="5.0999999999999996" customHeight="1">
      <c r="A168" s="18"/>
      <c r="B168" s="18"/>
      <c r="C168" s="18"/>
      <c r="D168" s="18"/>
      <c r="E168" s="28"/>
      <c r="F168" s="28"/>
      <c r="G168" s="28"/>
      <c r="H168" s="28"/>
      <c r="I168" s="28"/>
      <c r="J168" s="28"/>
      <c r="K168" s="28"/>
      <c r="L168" s="28"/>
      <c r="M168" s="42"/>
      <c r="N168" s="42"/>
      <c r="O168" s="28"/>
      <c r="P168" s="33"/>
      <c r="Q168" s="28"/>
      <c r="R168" s="28"/>
      <c r="S168" s="28"/>
      <c r="T168" s="33"/>
      <c r="U168" s="28"/>
      <c r="V168" s="33"/>
      <c r="W168" s="28"/>
      <c r="X168" s="28"/>
      <c r="Y168" s="28"/>
      <c r="Z168" s="121"/>
      <c r="AA168" s="121"/>
      <c r="AB168" s="121"/>
      <c r="AC168" s="121"/>
      <c r="AD168" s="121"/>
      <c r="AE168" s="28"/>
      <c r="AF168" s="30"/>
    </row>
    <row r="169" spans="1:32" ht="20.100000000000001" customHeight="1">
      <c r="A169" s="106" t="str">
        <f>IFERROR(T(FMOV562!T26),"")</f>
        <v/>
      </c>
      <c r="B169" s="106"/>
      <c r="C169" s="106"/>
      <c r="D169" s="106"/>
      <c r="E169" s="124" t="str">
        <f ca="1">IFERROR(DATEDIF(N169,TODAY(),"Y"),"")</f>
        <v/>
      </c>
      <c r="F169" s="124"/>
      <c r="G169" s="36"/>
      <c r="H169" s="124" t="str">
        <f ca="1">IF(E169="","",IF(E169&lt;=1,"Infant",IF(E169&lt;=11,"Child","Adult")))</f>
        <v/>
      </c>
      <c r="I169" s="124"/>
      <c r="J169" s="124" t="str">
        <f ca="1">IF(AND(E169&gt;=12, E169&lt;=16),"Yng Adult", "")</f>
        <v/>
      </c>
      <c r="K169" s="124"/>
      <c r="L169" s="120" t="str">
        <f>IF(FMOV562!$M26&lt;&gt;"",TEXT(FMOV562!$AA26,"DDMMMYYYY"),"")</f>
        <v/>
      </c>
      <c r="M169" s="120"/>
      <c r="N169" s="125" t="str">
        <f>L169</f>
        <v/>
      </c>
      <c r="O169" s="125"/>
      <c r="P169" s="91" t="str">
        <f>IF(H48="","",(_xlfn.XLOOKUP(H48,'master data'!S2:S260,'master data'!U2:U260,"Err!")))</f>
        <v/>
      </c>
      <c r="Q169" s="91"/>
      <c r="R169" s="91"/>
      <c r="S169" s="91"/>
      <c r="T169" s="91" t="str">
        <f>IF(L48="","",(_xlfn.XLOOKUP(L48,'master data'!$V$2:$V$260,'master data'!$X$2:$X$260,"Err!")))</f>
        <v/>
      </c>
      <c r="U169" s="91"/>
      <c r="V169" s="91" t="str">
        <f>IF($V70="","",(_xlfn.XLOOKUP($V70,'master data'!$S$2:$S$260,'master data'!$U$2:$U$260,"Err!")))</f>
        <v/>
      </c>
      <c r="W169" s="91"/>
      <c r="X169" s="91"/>
      <c r="Y169" s="92"/>
      <c r="Z169" s="121"/>
      <c r="AA169" s="121"/>
      <c r="AB169" s="121"/>
      <c r="AC169" s="121"/>
      <c r="AD169" s="121"/>
      <c r="AE169" s="28"/>
      <c r="AF169" s="30"/>
    </row>
    <row r="170" spans="1:32" ht="5.0999999999999996" customHeight="1">
      <c r="A170" s="38"/>
      <c r="B170" s="38"/>
      <c r="C170" s="38"/>
      <c r="D170" s="38"/>
      <c r="E170" s="18"/>
      <c r="F170" s="18"/>
      <c r="G170" s="18"/>
      <c r="H170" s="18"/>
      <c r="I170" s="18"/>
      <c r="J170" s="18"/>
      <c r="K170" s="18"/>
      <c r="L170" s="28"/>
      <c r="M170" s="42"/>
      <c r="N170" s="42"/>
      <c r="O170" s="28"/>
      <c r="P170" s="28"/>
      <c r="Q170" s="28"/>
      <c r="R170" s="28"/>
      <c r="S170" s="28"/>
      <c r="T170" s="28"/>
      <c r="U170" s="28"/>
      <c r="V170" s="28"/>
      <c r="W170" s="28"/>
      <c r="X170" s="28"/>
      <c r="Y170" s="28"/>
      <c r="Z170" s="121"/>
      <c r="AA170" s="121"/>
      <c r="AB170" s="121"/>
      <c r="AC170" s="121"/>
      <c r="AD170" s="121"/>
      <c r="AE170" s="28"/>
      <c r="AF170" s="30"/>
    </row>
    <row r="171" spans="1:32" ht="20.100000000000001" customHeight="1">
      <c r="A171" s="28">
        <f>IFERROR(COUNTA(FMOV562!$M$8,FMOV562!$M$10,FMOV562!$M$12,FMOV562!$M$14,FMOV562!$M$16,FMOV562!$M$18,FMOV562!$M$20,FMOV562!$M$22,FMOV562!$M$24,FMOV562!$M$26),"")</f>
        <v>0</v>
      </c>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121"/>
      <c r="AA171" s="121"/>
      <c r="AB171" s="121"/>
      <c r="AC171" s="121"/>
      <c r="AD171" s="121"/>
      <c r="AE171" s="28"/>
    </row>
    <row r="172" spans="1:32" ht="5.0999999999999996" customHeight="1">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30"/>
    </row>
    <row r="173" spans="1:32" ht="20.100000000000001" customHeight="1">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row>
    <row r="174" spans="1:32" ht="5.0999999999999996" customHeight="1"/>
    <row r="176" spans="1:32" ht="5.0999999999999996" customHeight="1"/>
    <row r="178" ht="5.0999999999999996" customHeight="1"/>
    <row r="180" ht="5.0999999999999996" customHeight="1"/>
    <row r="182" ht="5.0999999999999996" customHeight="1"/>
    <row r="184" ht="5.0999999999999996" customHeight="1"/>
    <row r="186" ht="5.0999999999999996" customHeight="1"/>
    <row r="188" ht="5.0999999999999996" customHeight="1"/>
    <row r="190" ht="5.0999999999999996" customHeight="1"/>
    <row r="192" ht="5.0999999999999996" customHeight="1"/>
    <row r="194" ht="5.0999999999999996" customHeight="1"/>
    <row r="196" ht="5.0999999999999996" customHeight="1"/>
    <row r="198" ht="5.0999999999999996" customHeight="1"/>
  </sheetData>
  <sheetProtection sheet="1" selectLockedCells="1"/>
  <mergeCells count="416">
    <mergeCell ref="AH7:AL7"/>
    <mergeCell ref="X107:AD115"/>
    <mergeCell ref="O97:Q97"/>
    <mergeCell ref="A163:D163"/>
    <mergeCell ref="A165:D165"/>
    <mergeCell ref="N157:O157"/>
    <mergeCell ref="N155:O155"/>
    <mergeCell ref="A115:C115"/>
    <mergeCell ref="A113:C113"/>
    <mergeCell ref="A111:C111"/>
    <mergeCell ref="A109:C109"/>
    <mergeCell ref="A107:C107"/>
    <mergeCell ref="A105:C105"/>
    <mergeCell ref="A103:C103"/>
    <mergeCell ref="A101:C101"/>
    <mergeCell ref="A99:C99"/>
    <mergeCell ref="N161:O161"/>
    <mergeCell ref="O113:Q113"/>
    <mergeCell ref="O105:Q105"/>
    <mergeCell ref="O103:Q103"/>
    <mergeCell ref="Z150:AD155"/>
    <mergeCell ref="H165:I165"/>
    <mergeCell ref="L165:M165"/>
    <mergeCell ref="E151:F151"/>
    <mergeCell ref="E169:F169"/>
    <mergeCell ref="X101:AD101"/>
    <mergeCell ref="S103:V115"/>
    <mergeCell ref="S97:V97"/>
    <mergeCell ref="V76:W76"/>
    <mergeCell ref="R84:T84"/>
    <mergeCell ref="R80:T80"/>
    <mergeCell ref="R88:T88"/>
    <mergeCell ref="V82:W82"/>
    <mergeCell ref="V80:W80"/>
    <mergeCell ref="O82:P82"/>
    <mergeCell ref="O84:P84"/>
    <mergeCell ref="AA92:AD92"/>
    <mergeCell ref="D103:I103"/>
    <mergeCell ref="K105:M105"/>
    <mergeCell ref="A92:D92"/>
    <mergeCell ref="I92:M92"/>
    <mergeCell ref="I82:M82"/>
    <mergeCell ref="Z157:AD162"/>
    <mergeCell ref="A97:C97"/>
    <mergeCell ref="S99:V101"/>
    <mergeCell ref="O111:Q111"/>
    <mergeCell ref="O115:Q115"/>
    <mergeCell ref="E150:F150"/>
    <mergeCell ref="M20:R20"/>
    <mergeCell ref="M22:R22"/>
    <mergeCell ref="M24:R24"/>
    <mergeCell ref="AC62:AD62"/>
    <mergeCell ref="V66:X66"/>
    <mergeCell ref="V64:X64"/>
    <mergeCell ref="V62:X62"/>
    <mergeCell ref="Z64:AA64"/>
    <mergeCell ref="AC64:AD64"/>
    <mergeCell ref="Z66:AA66"/>
    <mergeCell ref="AC66:AD66"/>
    <mergeCell ref="S48:T48"/>
    <mergeCell ref="AC52:AD52"/>
    <mergeCell ref="R90:T90"/>
    <mergeCell ref="K99:M99"/>
    <mergeCell ref="K97:M97"/>
    <mergeCell ref="P30:Q30"/>
    <mergeCell ref="T8:Y8"/>
    <mergeCell ref="T10:Y10"/>
    <mergeCell ref="T12:Y12"/>
    <mergeCell ref="T14:Y14"/>
    <mergeCell ref="T16:Y16"/>
    <mergeCell ref="T18:Y18"/>
    <mergeCell ref="T20:Y20"/>
    <mergeCell ref="T22:Y22"/>
    <mergeCell ref="V74:W74"/>
    <mergeCell ref="V78:W78"/>
    <mergeCell ref="V92:W92"/>
    <mergeCell ref="V88:W88"/>
    <mergeCell ref="R74:T74"/>
    <mergeCell ref="R76:T76"/>
    <mergeCell ref="R78:T78"/>
    <mergeCell ref="V90:W90"/>
    <mergeCell ref="M8:R8"/>
    <mergeCell ref="M10:R10"/>
    <mergeCell ref="M12:R12"/>
    <mergeCell ref="M14:R14"/>
    <mergeCell ref="I74:M74"/>
    <mergeCell ref="I76:M76"/>
    <mergeCell ref="I78:M78"/>
    <mergeCell ref="O86:P86"/>
    <mergeCell ref="I88:M88"/>
    <mergeCell ref="O88:P88"/>
    <mergeCell ref="I80:M80"/>
    <mergeCell ref="I84:M84"/>
    <mergeCell ref="O90:P90"/>
    <mergeCell ref="O80:P80"/>
    <mergeCell ref="AA90:AD90"/>
    <mergeCell ref="AA88:AD88"/>
    <mergeCell ref="AA86:AD86"/>
    <mergeCell ref="AA84:AD84"/>
    <mergeCell ref="AA82:AD82"/>
    <mergeCell ref="AA80:AD80"/>
    <mergeCell ref="AA78:AD78"/>
    <mergeCell ref="AA76:AD76"/>
    <mergeCell ref="AA74:AD74"/>
    <mergeCell ref="A169:D169"/>
    <mergeCell ref="N151:O151"/>
    <mergeCell ref="V52:X52"/>
    <mergeCell ref="S70:T70"/>
    <mergeCell ref="S68:T68"/>
    <mergeCell ref="S66:T66"/>
    <mergeCell ref="S64:T64"/>
    <mergeCell ref="S62:T62"/>
    <mergeCell ref="S60:T60"/>
    <mergeCell ref="S58:T58"/>
    <mergeCell ref="S56:T56"/>
    <mergeCell ref="S54:T54"/>
    <mergeCell ref="B119:I128"/>
    <mergeCell ref="R92:T92"/>
    <mergeCell ref="V86:W86"/>
    <mergeCell ref="I60:J60"/>
    <mergeCell ref="F62:G62"/>
    <mergeCell ref="I62:J62"/>
    <mergeCell ref="K139:S147"/>
    <mergeCell ref="U131:AD147"/>
    <mergeCell ref="O92:P92"/>
    <mergeCell ref="R86:T86"/>
    <mergeCell ref="I90:M90"/>
    <mergeCell ref="AC70:AD70"/>
    <mergeCell ref="F1:Z1"/>
    <mergeCell ref="F2:Z2"/>
    <mergeCell ref="H48:J48"/>
    <mergeCell ref="H46:J46"/>
    <mergeCell ref="H44:J44"/>
    <mergeCell ref="H42:J42"/>
    <mergeCell ref="H40:J40"/>
    <mergeCell ref="H38:J38"/>
    <mergeCell ref="H36:J36"/>
    <mergeCell ref="H34:J34"/>
    <mergeCell ref="H32:J32"/>
    <mergeCell ref="H30:J30"/>
    <mergeCell ref="L48:N48"/>
    <mergeCell ref="L46:N46"/>
    <mergeCell ref="L44:N44"/>
    <mergeCell ref="L42:N42"/>
    <mergeCell ref="S40:T40"/>
    <mergeCell ref="P40:Q40"/>
    <mergeCell ref="P42:Q42"/>
    <mergeCell ref="P44:Q44"/>
    <mergeCell ref="I8:K8"/>
    <mergeCell ref="I10:K10"/>
    <mergeCell ref="E48:F48"/>
    <mergeCell ref="E46:F46"/>
    <mergeCell ref="A167:D167"/>
    <mergeCell ref="E165:F165"/>
    <mergeCell ref="H153:I153"/>
    <mergeCell ref="H155:I155"/>
    <mergeCell ref="E153:F153"/>
    <mergeCell ref="E161:F161"/>
    <mergeCell ref="D115:I115"/>
    <mergeCell ref="D113:I113"/>
    <mergeCell ref="H161:I161"/>
    <mergeCell ref="H159:I159"/>
    <mergeCell ref="E167:F167"/>
    <mergeCell ref="H163:I163"/>
    <mergeCell ref="H167:I167"/>
    <mergeCell ref="E159:F159"/>
    <mergeCell ref="E157:F157"/>
    <mergeCell ref="D99:I99"/>
    <mergeCell ref="A161:D161"/>
    <mergeCell ref="A155:D155"/>
    <mergeCell ref="J159:K159"/>
    <mergeCell ref="J161:K161"/>
    <mergeCell ref="J163:K163"/>
    <mergeCell ref="J165:K165"/>
    <mergeCell ref="K121:Q121"/>
    <mergeCell ref="J155:K155"/>
    <mergeCell ref="J157:K157"/>
    <mergeCell ref="N159:O159"/>
    <mergeCell ref="N165:O165"/>
    <mergeCell ref="N163:O163"/>
    <mergeCell ref="K115:M115"/>
    <mergeCell ref="J153:K153"/>
    <mergeCell ref="L151:M151"/>
    <mergeCell ref="L153:M153"/>
    <mergeCell ref="L155:M155"/>
    <mergeCell ref="L157:M157"/>
    <mergeCell ref="K129:Q129"/>
    <mergeCell ref="J151:K151"/>
    <mergeCell ref="P153:S153"/>
    <mergeCell ref="N153:O153"/>
    <mergeCell ref="A159:D159"/>
    <mergeCell ref="E155:F155"/>
    <mergeCell ref="H157:I157"/>
    <mergeCell ref="A157:D157"/>
    <mergeCell ref="D111:I111"/>
    <mergeCell ref="M119:N119"/>
    <mergeCell ref="K107:M107"/>
    <mergeCell ref="K109:M109"/>
    <mergeCell ref="K111:M111"/>
    <mergeCell ref="K113:M113"/>
    <mergeCell ref="D107:I107"/>
    <mergeCell ref="D109:I109"/>
    <mergeCell ref="A80:D80"/>
    <mergeCell ref="A82:D82"/>
    <mergeCell ref="A84:D84"/>
    <mergeCell ref="A86:D86"/>
    <mergeCell ref="A88:D88"/>
    <mergeCell ref="A90:D90"/>
    <mergeCell ref="A153:D153"/>
    <mergeCell ref="D97:I97"/>
    <mergeCell ref="P169:S169"/>
    <mergeCell ref="J169:K169"/>
    <mergeCell ref="E163:F163"/>
    <mergeCell ref="O107:Q107"/>
    <mergeCell ref="O109:Q109"/>
    <mergeCell ref="O101:Q101"/>
    <mergeCell ref="O99:Q99"/>
    <mergeCell ref="H169:I169"/>
    <mergeCell ref="L167:M167"/>
    <mergeCell ref="K103:M103"/>
    <mergeCell ref="K101:M101"/>
    <mergeCell ref="I86:M86"/>
    <mergeCell ref="H151:I151"/>
    <mergeCell ref="D105:I105"/>
    <mergeCell ref="D101:I101"/>
    <mergeCell ref="A151:D151"/>
    <mergeCell ref="Z119:AA119"/>
    <mergeCell ref="Z121:AA121"/>
    <mergeCell ref="Z123:AA123"/>
    <mergeCell ref="X125:AA125"/>
    <mergeCell ref="P167:S167"/>
    <mergeCell ref="P165:S165"/>
    <mergeCell ref="P163:S163"/>
    <mergeCell ref="P161:S161"/>
    <mergeCell ref="P159:S159"/>
    <mergeCell ref="P157:S157"/>
    <mergeCell ref="P155:S155"/>
    <mergeCell ref="T151:U151"/>
    <mergeCell ref="K125:Q125"/>
    <mergeCell ref="K133:Q133"/>
    <mergeCell ref="L159:M159"/>
    <mergeCell ref="L161:M161"/>
    <mergeCell ref="L163:M163"/>
    <mergeCell ref="Z164:AD171"/>
    <mergeCell ref="U127:AD129"/>
    <mergeCell ref="R121:R129"/>
    <mergeCell ref="J167:K167"/>
    <mergeCell ref="N169:O169"/>
    <mergeCell ref="N167:O167"/>
    <mergeCell ref="L169:M169"/>
    <mergeCell ref="AA8:AB8"/>
    <mergeCell ref="AA22:AB22"/>
    <mergeCell ref="AA24:AB24"/>
    <mergeCell ref="AA26:AB26"/>
    <mergeCell ref="L34:N34"/>
    <mergeCell ref="L32:N32"/>
    <mergeCell ref="I14:K14"/>
    <mergeCell ref="I16:K16"/>
    <mergeCell ref="AA10:AB10"/>
    <mergeCell ref="AA12:AB12"/>
    <mergeCell ref="AA14:AB14"/>
    <mergeCell ref="AA16:AB16"/>
    <mergeCell ref="S32:T32"/>
    <mergeCell ref="AA20:AB20"/>
    <mergeCell ref="V30:W30"/>
    <mergeCell ref="V32:W32"/>
    <mergeCell ref="V34:W34"/>
    <mergeCell ref="S34:T34"/>
    <mergeCell ref="P34:Q34"/>
    <mergeCell ref="L30:N30"/>
    <mergeCell ref="T26:Y26"/>
    <mergeCell ref="I24:K24"/>
    <mergeCell ref="M16:R16"/>
    <mergeCell ref="M18:R18"/>
    <mergeCell ref="B12:D12"/>
    <mergeCell ref="C62:D62"/>
    <mergeCell ref="M26:R26"/>
    <mergeCell ref="H70:Q70"/>
    <mergeCell ref="I72:K72"/>
    <mergeCell ref="L38:N38"/>
    <mergeCell ref="L36:N36"/>
    <mergeCell ref="C66:K66"/>
    <mergeCell ref="I52:J52"/>
    <mergeCell ref="F52:G52"/>
    <mergeCell ref="F54:G54"/>
    <mergeCell ref="I54:J54"/>
    <mergeCell ref="I56:J56"/>
    <mergeCell ref="I58:J58"/>
    <mergeCell ref="F51:G51"/>
    <mergeCell ref="I51:J51"/>
    <mergeCell ref="B20:D20"/>
    <mergeCell ref="I20:K20"/>
    <mergeCell ref="B16:D16"/>
    <mergeCell ref="A30:D30"/>
    <mergeCell ref="A34:D34"/>
    <mergeCell ref="A32:D32"/>
    <mergeCell ref="I22:K22"/>
    <mergeCell ref="F24:G24"/>
    <mergeCell ref="A74:D74"/>
    <mergeCell ref="I12:K12"/>
    <mergeCell ref="A76:D76"/>
    <mergeCell ref="A78:D78"/>
    <mergeCell ref="A38:D38"/>
    <mergeCell ref="A36:D36"/>
    <mergeCell ref="E44:F44"/>
    <mergeCell ref="O74:P74"/>
    <mergeCell ref="V84:W84"/>
    <mergeCell ref="V58:X58"/>
    <mergeCell ref="V40:W40"/>
    <mergeCell ref="S42:T42"/>
    <mergeCell ref="V42:W42"/>
    <mergeCell ref="S44:T44"/>
    <mergeCell ref="V44:W44"/>
    <mergeCell ref="S46:T46"/>
    <mergeCell ref="S52:T52"/>
    <mergeCell ref="V46:W46"/>
    <mergeCell ref="V54:X54"/>
    <mergeCell ref="V48:W48"/>
    <mergeCell ref="R82:T82"/>
    <mergeCell ref="O76:P76"/>
    <mergeCell ref="O78:P78"/>
    <mergeCell ref="I18:K18"/>
    <mergeCell ref="I26:K26"/>
    <mergeCell ref="A46:D46"/>
    <mergeCell ref="A44:D44"/>
    <mergeCell ref="A42:D42"/>
    <mergeCell ref="E40:F40"/>
    <mergeCell ref="AA18:AB18"/>
    <mergeCell ref="Z70:AA70"/>
    <mergeCell ref="Z56:AA56"/>
    <mergeCell ref="Z54:AA54"/>
    <mergeCell ref="Z58:AA58"/>
    <mergeCell ref="V56:X56"/>
    <mergeCell ref="P32:Q32"/>
    <mergeCell ref="S30:T30"/>
    <mergeCell ref="L40:N40"/>
    <mergeCell ref="Z60:AA60"/>
    <mergeCell ref="S36:T36"/>
    <mergeCell ref="V70:X70"/>
    <mergeCell ref="V68:X68"/>
    <mergeCell ref="Z68:AA68"/>
    <mergeCell ref="A40:D40"/>
    <mergeCell ref="T24:Y24"/>
    <mergeCell ref="F56:G56"/>
    <mergeCell ref="F58:G58"/>
    <mergeCell ref="P46:Q46"/>
    <mergeCell ref="F60:G60"/>
    <mergeCell ref="C56:D56"/>
    <mergeCell ref="C58:D58"/>
    <mergeCell ref="C60:D60"/>
    <mergeCell ref="B22:D22"/>
    <mergeCell ref="B18:D18"/>
    <mergeCell ref="B14:D14"/>
    <mergeCell ref="F26:G26"/>
    <mergeCell ref="B24:D24"/>
    <mergeCell ref="B26:D26"/>
    <mergeCell ref="B8:D8"/>
    <mergeCell ref="B147:G147"/>
    <mergeCell ref="B143:G143"/>
    <mergeCell ref="B139:G139"/>
    <mergeCell ref="B135:G135"/>
    <mergeCell ref="B131:G131"/>
    <mergeCell ref="E30:F30"/>
    <mergeCell ref="E38:F38"/>
    <mergeCell ref="E36:F36"/>
    <mergeCell ref="F12:G12"/>
    <mergeCell ref="F8:G8"/>
    <mergeCell ref="F10:G10"/>
    <mergeCell ref="F14:G14"/>
    <mergeCell ref="F16:G16"/>
    <mergeCell ref="F18:G18"/>
    <mergeCell ref="A48:D48"/>
    <mergeCell ref="F20:G20"/>
    <mergeCell ref="F22:G22"/>
    <mergeCell ref="C52:D52"/>
    <mergeCell ref="C54:D54"/>
    <mergeCell ref="E34:F34"/>
    <mergeCell ref="E32:F32"/>
    <mergeCell ref="E42:F42"/>
    <mergeCell ref="B10:D10"/>
    <mergeCell ref="V36:W36"/>
    <mergeCell ref="V38:W38"/>
    <mergeCell ref="AC60:AD60"/>
    <mergeCell ref="P36:Q36"/>
    <mergeCell ref="P38:Q38"/>
    <mergeCell ref="Z62:AA62"/>
    <mergeCell ref="V60:X60"/>
    <mergeCell ref="AC54:AD54"/>
    <mergeCell ref="AC58:AD58"/>
    <mergeCell ref="Z52:AA52"/>
    <mergeCell ref="P48:Q48"/>
    <mergeCell ref="AC56:AD56"/>
    <mergeCell ref="A3:AD5"/>
    <mergeCell ref="P151:S151"/>
    <mergeCell ref="V169:Y169"/>
    <mergeCell ref="V167:Y167"/>
    <mergeCell ref="V165:Y165"/>
    <mergeCell ref="V163:Y163"/>
    <mergeCell ref="V161:Y161"/>
    <mergeCell ref="V159:Y159"/>
    <mergeCell ref="V157:Y157"/>
    <mergeCell ref="V155:Y155"/>
    <mergeCell ref="V153:Y153"/>
    <mergeCell ref="V151:Y151"/>
    <mergeCell ref="T169:U169"/>
    <mergeCell ref="T167:U167"/>
    <mergeCell ref="T165:U165"/>
    <mergeCell ref="T163:U163"/>
    <mergeCell ref="T161:U161"/>
    <mergeCell ref="T159:U159"/>
    <mergeCell ref="T157:U157"/>
    <mergeCell ref="T155:U155"/>
    <mergeCell ref="T153:U153"/>
    <mergeCell ref="X97:AD97"/>
    <mergeCell ref="AC68:AD68"/>
    <mergeCell ref="S38:T38"/>
  </mergeCells>
  <conditionalFormatting sqref="E74 E76 E78 E80 E82 E84 E86 E88 E90 E92">
    <cfRule type="cellIs" dxfId="44" priority="31" operator="equal">
      <formula>"Yes"</formula>
    </cfRule>
  </conditionalFormatting>
  <conditionalFormatting sqref="G74 G76 G78 G80 G82 G84 G86 G88 G90 G92">
    <cfRule type="cellIs" dxfId="43" priority="32" operator="equal">
      <formula>"Yes"</formula>
    </cfRule>
  </conditionalFormatting>
  <conditionalFormatting sqref="G74">
    <cfRule type="expression" dxfId="42" priority="11">
      <formula>AND($E74="Yes",$G74="")</formula>
    </cfRule>
  </conditionalFormatting>
  <conditionalFormatting sqref="G76">
    <cfRule type="expression" dxfId="41" priority="9">
      <formula>AND($E76="Yes",$G76="")</formula>
    </cfRule>
  </conditionalFormatting>
  <conditionalFormatting sqref="G78">
    <cfRule type="expression" dxfId="40" priority="8">
      <formula>AND($E78="Yes",$G78="")</formula>
    </cfRule>
  </conditionalFormatting>
  <conditionalFormatting sqref="G80">
    <cfRule type="expression" dxfId="39" priority="7">
      <formula>AND($E80="Yes",$G80="")</formula>
    </cfRule>
  </conditionalFormatting>
  <conditionalFormatting sqref="G82">
    <cfRule type="expression" dxfId="38" priority="6">
      <formula>AND($E82="Yes",$G82="")</formula>
    </cfRule>
  </conditionalFormatting>
  <conditionalFormatting sqref="G84">
    <cfRule type="expression" dxfId="37" priority="5">
      <formula>AND($E84="Yes",$G84="")</formula>
    </cfRule>
  </conditionalFormatting>
  <conditionalFormatting sqref="G86">
    <cfRule type="expression" dxfId="36" priority="4">
      <formula>AND($E86="Yes",$G86="")</formula>
    </cfRule>
  </conditionalFormatting>
  <conditionalFormatting sqref="G88">
    <cfRule type="expression" dxfId="35" priority="3">
      <formula>AND($E88="Yes",$G88="")</formula>
    </cfRule>
  </conditionalFormatting>
  <conditionalFormatting sqref="G90">
    <cfRule type="expression" dxfId="34" priority="2">
      <formula>AND($E90="Yes",$G90="")</formula>
    </cfRule>
  </conditionalFormatting>
  <conditionalFormatting sqref="G92">
    <cfRule type="expression" dxfId="33" priority="1">
      <formula>AND($E92="Yes",$G92="")</formula>
    </cfRule>
  </conditionalFormatting>
  <conditionalFormatting sqref="I74:M74">
    <cfRule type="expression" dxfId="32" priority="43">
      <formula>$G$74="Yes"</formula>
    </cfRule>
  </conditionalFormatting>
  <conditionalFormatting sqref="I76:M76">
    <cfRule type="expression" dxfId="31" priority="44">
      <formula>$G$76="Yes"</formula>
    </cfRule>
  </conditionalFormatting>
  <conditionalFormatting sqref="I78:M78">
    <cfRule type="expression" dxfId="30" priority="45">
      <formula>$G$78="Yes"</formula>
    </cfRule>
  </conditionalFormatting>
  <conditionalFormatting sqref="I80:M80">
    <cfRule type="expression" dxfId="29" priority="46">
      <formula>$G$80="Yes"</formula>
    </cfRule>
  </conditionalFormatting>
  <conditionalFormatting sqref="I82:M82">
    <cfRule type="expression" dxfId="28" priority="47">
      <formula>$G$82="Yes"</formula>
    </cfRule>
  </conditionalFormatting>
  <conditionalFormatting sqref="I84:M84">
    <cfRule type="expression" dxfId="27" priority="48">
      <formula>$G$84="Yes"</formula>
    </cfRule>
  </conditionalFormatting>
  <conditionalFormatting sqref="I86:M86">
    <cfRule type="expression" dxfId="26" priority="49">
      <formula>$G$86="Yes"</formula>
    </cfRule>
  </conditionalFormatting>
  <conditionalFormatting sqref="I88:M88">
    <cfRule type="expression" dxfId="25" priority="50">
      <formula>$G$88="Yes"</formula>
    </cfRule>
  </conditionalFormatting>
  <conditionalFormatting sqref="I90:M90">
    <cfRule type="expression" dxfId="24" priority="51">
      <formula>$G$90="Yes"</formula>
    </cfRule>
  </conditionalFormatting>
  <conditionalFormatting sqref="I92:M92">
    <cfRule type="expression" dxfId="23" priority="52">
      <formula>$G$92="Yes"</formula>
    </cfRule>
  </conditionalFormatting>
  <dataValidations xWindow="558" yWindow="653" count="19">
    <dataValidation type="date" allowBlank="1" showInputMessage="1" showErrorMessage="1" sqref="N15 N25" xr:uid="{EF5F1545-1213-4346-9548-F7267F1C26EE}">
      <formula1>TODAY()-2</formula1>
      <formula2>TODAY()+360</formula2>
    </dataValidation>
    <dataValidation allowBlank="1" showInputMessage="1" showErrorMessage="1" promptTitle="Date Format Required" prompt="Must be DDMMMYYYY e.g., 01Jan1900" sqref="S30:T30 S32:T32 S34:T34 S36:T36 V36:W36 V34:W34 V32:W32 V30:W30 C52:D52 AC54:AD54 AC56:AD56 AC58:AD58 V44:W44 V42:W42 V40:W40 AC60:AD60 AC70:AD70 AC68:AD68 AC62:AD62 AC64:AD64 AC66:AD66 AC52:AD52 C54:D54 V38:W38 V48:W48 S38:T38 S48:T48 S40:T40 S42:T42 S44:T44 S46:T46 V46:W46 C56:D56 C58:D58 C60:D60 C62:D62" xr:uid="{7BC7D50E-354F-4A7C-BE56-77F354537C3B}"/>
    <dataValidation type="custom" operator="greaterThan" allowBlank="1" showInputMessage="1" showErrorMessage="1" promptTitle="Date Format Required" prompt="Must be DDMMMYYYY e.g., 01Jan1900" sqref="AA8:AB8 AA10:AB10 AA12:AB12 AA14:AB14 AA16:AB16 AA18:AB18 AA20:AB20 AA22:AB22 AA24:AB24 AA26:AB26" xr:uid="{474AB697-C9AE-4B04-BE75-0CCAA7D09743}">
      <formula1>1</formula1>
    </dataValidation>
    <dataValidation type="textLength" operator="equal" allowBlank="1" showInputMessage="1" showErrorMessage="1" promptTitle="IATA Airport Code Required" prompt="Do not use MODNet or Defence trigrams such as BZN, AKI, MPA or MPC." sqref="I52:J52 F52:G52 F54:G54 I54:J54 I56:J56 F56:G56 F58:G58 I58:J58 I60:J60 F60:G60 F62:G62 I62:J62" xr:uid="{ADE490DD-CE44-4D29-9F97-F872428C0FFA}">
      <formula1>3</formula1>
    </dataValidation>
    <dataValidation type="custom" allowBlank="1" showInputMessage="1" showErrorMessage="1" errorTitle="Capitals Only" error="Enter capitals only" promptTitle="Please list all known allergies" prompt="Please list all known allergies. If the allergy is significant complete the form in the Allergies MEDIF tab." sqref="I92:M92 I76:M76 I78:M78 I80:M80 I82:M82 I84:M84 I86:M86 I88:M88 I90:M90 I74:M74" xr:uid="{3FA23D22-5235-4360-A96D-5FBA73608746}">
      <formula1>EXACT(I74,UPPER(I74))</formula1>
    </dataValidation>
    <dataValidation type="custom" allowBlank="1" showInputMessage="1" showErrorMessage="1" errorTitle="Capitals Only" error="Enter capitals only" promptTitle="Basic Medical Details" prompt="Describe the medical case in a few words, e.g., &quot;Stretcher, conscious&quot;, &quot;Sitting, Arm in plaster&quot;. Details are to be completed in a MEDIF (next tab)." sqref="AA90 AA88 AA86 AA84 AA82 AA80 AA78 AA76 AA74 AA92" xr:uid="{5846D11F-A3ED-437F-B643-CF7ED6F0934A}">
      <formula1>EXACT(AA74,UPPER(AA74))</formula1>
    </dataValidation>
    <dataValidation type="custom" allowBlank="1" showInputMessage="1" showErrorMessage="1" errorTitle="Capitals Only" error="Enter capitals only" promptTitle="Please give more information." prompt="E.g., &quot;No Pork&quot;, &quot;No Fish&quot;, Allergens." sqref="R74:T74 R76:T76 R78:T78 R80:T80 R82:T82 R84:T84 R86:T86 R88:T88 R90:T90 R92:T92" xr:uid="{6AE1ED1C-E2CB-4D4F-AF5A-8B41AC8A6739}">
      <formula1>EXACT(R74,UPPER(R74))</formula1>
    </dataValidation>
    <dataValidation type="custom" allowBlank="1" showInputMessage="1" showErrorMessage="1" errorTitle="Capitals Only" error="Enter capitals only" promptTitle="Email contact" prompt="Enter an email address you will have access to so that any cancellations or schedule changes can be sent to you." sqref="D115:I115 D99:I99 D101:I101 D103:I103 D105:I105 D107:I107 D109:I109 D111:I111 D113:I113" xr:uid="{B53948D4-399F-4DA3-A0B4-AB7FCA3BF0E2}">
      <formula1>EXACT(D99,UPPER(D99))</formula1>
    </dataValidation>
    <dataValidation allowBlank="1" showInputMessage="1" showErrorMessage="1" promptTitle="Lead Passenger" prompt="Use line 1 for the lead passenger / head of family" sqref="B8:D8" xr:uid="{986A3D41-7E54-4857-9D0A-E4EAD7B6E16B}"/>
    <dataValidation allowBlank="1" showInputMessage="1" showErrorMessage="1" promptTitle="Date Format Required" prompt="Must be DDMMMYYYY e.g., 01Jan1900_x000a_" sqref="Z52:AA52 Z54:AA54 Z56:AA56 Z58:AA58 Z60:AA60 Z62:AA62 Z64:AA64 Z66:AA66 Z68:AA68 Z70:AA70" xr:uid="{E87F161B-52A3-49B4-8923-B3977144D791}"/>
    <dataValidation allowBlank="1" showInputMessage="1" showErrorMessage="1" promptTitle="Emergency Contact" prompt="Families and military teams/units/sections may provide an emergency contact against the lead passenger only." sqref="O97:Q97 O99:Q99 O101:Q101 O103:Q103 O105:Q105 O107:Q107 O109:Q109 O111:Q111 O113:Q113 O115:Q115" xr:uid="{0EFBDCB8-EB92-4EB2-9636-E07160909BDE}"/>
    <dataValidation allowBlank="1" showInputMessage="1" showErrorMessage="1" promptTitle="Special Requests" prompt="This can be used for any other special requests not listed elsewhere on the form. This could include extra baggage allowances for fighfighters, crews." sqref="U131:AD147" xr:uid="{5A69E29E-EE54-4E37-BD46-3691D0E0DDF3}"/>
    <dataValidation type="custom" allowBlank="1" showInputMessage="1" showErrorMessage="1" errorTitle="Capitals Only" error="Enter capitals only" promptTitle="Email contact" prompt="Enter an email address you will have access to so that any cancellations or schedule changes can be sent to you._x000a_Groups/Families: Only Lead Passenger is a requirement." sqref="D97:I97" xr:uid="{5CE05D03-8A20-46E8-BE6F-8F55C2A8A6EC}">
      <formula1>EXACT(D97,UPPER(D97))</formula1>
    </dataValidation>
    <dataValidation type="custom" allowBlank="1" showInputMessage="1" showErrorMessage="1" sqref="AH7:AL7" xr:uid="{64B7104E-6A2D-4F89-8D7D-AD518746CCE4}">
      <formula1>AND(LEN(AH7)&lt;=35,EXACT(AH7,UPPER(AH7)))</formula1>
    </dataValidation>
    <dataValidation type="custom" allowBlank="1" showInputMessage="1" showErrorMessage="1" errorTitle="Name length or capitals" error="Max 35 characters and CAPITALS only." promptTitle="Passport Names Only" prompt="Use only the name on the passengers passport. The name on the passport may in some circumstances be different to the name the passenger uses day to day._x000a__x000a_Max 35 characters and CAPITALS only." sqref="M8:R8" xr:uid="{C2FB36AC-3E42-49F4-9E11-77D2745FEF69}">
      <formula1>AND(LEN(M8)&lt;=35,EXACT(M8,UPPER(M8)))</formula1>
    </dataValidation>
    <dataValidation type="custom" allowBlank="1" showInputMessage="1" showErrorMessage="1" errorTitle="Name length" error="Max 35 characters and CAPITALS only." promptTitle="Passport Names Only" prompt="Use only the name on the passengers passport. The name on the passport may in some circumstances be different to the name the passenger uses day to day._x000a__x000a_Max 35 characters and CAPITALS only." sqref="M26:R26 M10:R10 M12:R12 M14:R14 M16:R16 M18:R18 M22:R22 M24:R24" xr:uid="{65CFD12F-D96C-4673-A5A4-27664F807F10}">
      <formula1>AND(LEN(M10)&lt;=35,EXACT(M10,UPPER(M10)))</formula1>
    </dataValidation>
    <dataValidation type="custom" allowBlank="1" showInputMessage="1" showErrorMessage="1" errorTitle="Name length" error="Max 35 characters and CAPITALS only." promptTitle="Passport Names Only" prompt="Use only the name on the passengers passport. The name on the passport may in some circumstances be different to the name the passenger uses day to day._x000a__x000a_Max 35 characters and CAPITALS only." sqref="M20:R20" xr:uid="{41D0D255-E223-4F3D-A8F8-5C16F694B2F1}">
      <formula1>AND(LEN(M18)&lt;=35,EXACT(M18,UPPER(M18)))</formula1>
    </dataValidation>
    <dataValidation type="custom" allowBlank="1" showInputMessage="1" showErrorMessage="1" errorTitle="Name length or capitals" error="Max 35 characters and CAPITALS only. Enter as per passport." promptTitle="Passport Names Only" prompt="First name followed by any middle names exactly as displayed on the passport. If a passenger has a middle name it is a Border Force requirement for it to be included._x000a__x000a_Max 35 characters and CAPITALS only." sqref="T8:Y8 T10:Y10 T12:Y12 T14:Y14 T16:Y16 T18:Y18 T20:Y20 T22:Y22 T24:Y24 T26:Y26" xr:uid="{5F46AD22-3ADA-4558-A367-ABD241637828}">
      <formula1>AND(LEN(T8)&lt;=35,EXACT(T8,UPPER(T8)))</formula1>
    </dataValidation>
    <dataValidation type="custom" allowBlank="1" showInputMessage="1" showErrorMessage="1" errorTitle="Capitals Only" error="Enter capitals only" promptTitle="Capitals Only" prompt="Enter capitals only" sqref="X97:AD97 X101:AD101 X107:AD115" xr:uid="{A0E16925-3E06-475E-BE9E-F5E271BACA17}">
      <formula1>EXACT(X97,UPPER(X97))</formula1>
    </dataValidation>
  </dataValidations>
  <hyperlinks>
    <hyperlink ref="AW70:AZ70" r:id="rId1" display="https://www.iata.org/en/publications/directories/code-search/" xr:uid="{C2B7BD78-1E1D-4AED-A770-EB7C2A91621C}"/>
    <hyperlink ref="AW53:AZ53" r:id="rId2" display="https://www.iata.org/en/publications/directories/code-search/" xr:uid="{631D965A-EA95-485F-A652-DDD762FE5DA7}"/>
    <hyperlink ref="AU87:AZ87" r:id="rId3" display="https://www.iata.org/en/publications/directories/code-search/" xr:uid="{1DBEC51E-D8D5-46B6-B103-82613421D75B}"/>
    <hyperlink ref="BE87" r:id="rId4" display="https://www.iata.org/en/publications/directories/code-search/" xr:uid="{0B7A264B-B329-4647-A2F6-AB305818B8DF}"/>
    <hyperlink ref="AU86:AV86" r:id="rId5" display="https://www.iata.org/en/publications/directories/code-search/" xr:uid="{26A00C06-43BC-4B8E-8087-35D8DF541852}"/>
    <hyperlink ref="BM84:BW84" r:id="rId6" display="https://www.iata.org/en/publications/directories/code-search/" xr:uid="{59363937-2A39-469E-BD22-8EB4618456E3}"/>
    <hyperlink ref="BM96:BW96" r:id="rId7" display="https://www.iata.org/en/publications/directories/code-search/" xr:uid="{7A8CCF0B-624F-4030-9E18-2CB086CB3ED3}"/>
    <hyperlink ref="BM95:BS95" r:id="rId8" display="https://www.iata.org/en/publications/directories/code-search/" xr:uid="{B885BB08-5F40-4FA3-A432-7BA51ED006E0}"/>
    <hyperlink ref="H70:Q70" r:id="rId9" display="https://www.iata.org/en/publications/directories/code-search/" xr:uid="{9F758616-B734-406C-B724-37E1EBB851D9}"/>
    <hyperlink ref="I72:K72" location="'Allergies MEDIF'!Print_Area" display="Allergies MEDIF" xr:uid="{2042EC13-682A-4FA5-83D7-2D0FA0327BC5}"/>
  </hyperlinks>
  <pageMargins left="0.23622047244094491" right="0.23622047244094491" top="0.74803149606299213" bottom="0.74803149606299213" header="0.31496062992125984" footer="0.31496062992125984"/>
  <pageSetup paperSize="9" scale="50" fitToHeight="2" orientation="portrait" r:id="rId10"/>
  <headerFooter>
    <oddHeader>&amp;C&amp;"Arial"&amp;11&amp;K000000 OFFICIAL-SENSITIVE - PERSONAL&amp;1#_x000D_</oddHeader>
    <oddFooter>&amp;C_x000D_&amp;1#&amp;"Arial"&amp;11&amp;K000000 OFFICIAL-SENSITIVE - PERSONAL</oddFooter>
  </headerFooter>
  <extLst>
    <ext xmlns:x14="http://schemas.microsoft.com/office/spreadsheetml/2009/9/main" uri="{CCE6A557-97BC-4b89-ADB6-D9C93CAAB3DF}">
      <x14:dataValidations xmlns:xm="http://schemas.microsoft.com/office/excel/2006/main" xWindow="558" yWindow="653" count="15">
        <x14:dataValidation type="list" allowBlank="1" showInputMessage="1" showErrorMessage="1" xr:uid="{258F30D9-D015-4B7B-8B79-277F704F0E66}">
          <x14:formula1>
            <xm:f>'master data'!$K$2:$K$3</xm:f>
          </x14:formula1>
          <xm:sqref>E76 E78 E80 E82 E92 E84 E86 E88 E90 E74</xm:sqref>
        </x14:dataValidation>
        <x14:dataValidation type="list" allowBlank="1" showInputMessage="1" showErrorMessage="1" promptTitle="Available Meals" prompt="CHML - Child meal_x000a_GFML - Gluten-free meal_x000a_NLML -  Low Lactose meal_x000a_SPML - Special meal (specify requirements)_x000a_VGML - Vegan meal_x000a_VLML - Vegetarian meal (includes dairy / eggs)" xr:uid="{1A9F24D4-4824-4EBF-B7B8-E83204FAB746}">
          <x14:formula1>
            <xm:f>'master data'!$L$2:$L$7</xm:f>
          </x14:formula1>
          <xm:sqref>O74:P74 O76:P76 O78:P78 O80:P80 O82:P82 O84:P84 O86:P86 O88:P88 O90:P90 O92:P92</xm:sqref>
        </x14:dataValidation>
        <x14:dataValidation type="list" allowBlank="1" showInputMessage="1" showErrorMessage="1" xr:uid="{82E843AC-B125-4A60-9CC5-8571C6A60896}">
          <x14:formula1>
            <xm:f>'master data'!$A$2:$A$96</xm:f>
          </x14:formula1>
          <xm:sqref>B135:G135</xm:sqref>
        </x14:dataValidation>
        <x14:dataValidation type="list" allowBlank="1" showInputMessage="1" showErrorMessage="1" promptTitle="Type of Travel Code" prompt="C - Charter_x000a_F - RAF Aircraft" xr:uid="{929EFD48-8343-4C88-B788-8FAC33D2CB7D}">
          <x14:formula1>
            <xm:f>'master data'!$M$2:$M$3</xm:f>
          </x14:formula1>
          <xm:sqref>Z119:AA119</xm:sqref>
        </x14:dataValidation>
        <x14:dataValidation type="list" allowBlank="1" showInputMessage="1" showErrorMessage="1" promptTitle="Service Codes" prompt="Select Service Code" xr:uid="{3FAF3B05-AB80-497A-BD33-8558BA555387}">
          <x14:formula1>
            <xm:f>'master data'!$N$2:$N$20</xm:f>
          </x14:formula1>
          <xm:sqref>Z121:AA121</xm:sqref>
        </x14:dataValidation>
        <x14:dataValidation type="list" allowBlank="1" showInputMessage="1" showErrorMessage="1" promptTitle="Purpose of Travel Codes" prompt="See seperate tab (POT Codes)" xr:uid="{552319EE-9DE4-4B73-8133-3FB49BACCF0F}">
          <x14:formula1>
            <xm:f>'master data'!$O$2:$O$78</xm:f>
          </x14:formula1>
          <xm:sqref>Z123:AA123</xm:sqref>
        </x14:dataValidation>
        <x14:dataValidation type="list" allowBlank="1" showInputMessage="1" showErrorMessage="1" promptTitle="Title" prompt="Civil Servants: Select your grade_x000a_Military Personnel: Select your rank_x000a_All Other Passengers: Choose Mr, Mrs, Miss, Mstr, Lord, etc" xr:uid="{A2EE8440-D20F-4943-AF2F-8803851D1494}">
          <x14:formula1>
            <xm:f>'master data'!$A$2:$A$96</xm:f>
          </x14:formula1>
          <xm:sqref>I8:K8 I10:K10 I12:K12 I14:K14 I16:K16 I18:K18 I20:K20 I22:K22 I24:K24 I26:K26</xm:sqref>
        </x14:dataValidation>
        <x14:dataValidation type="list" allowBlank="1" showInputMessage="1" showErrorMessage="1" promptTitle="Disabilities" prompt="BLND = Blind_x000a_DEAF = Deaf_x000a_DPNA = Disabled passengers with cognitive or invisible disabilities needing assistance _x000a_WCHC = Wheelchair all the way to seat. Highlift required._x000a_WCHR = Wheelchair needed to/from aircraft steps." xr:uid="{059E0919-8C52-4092-B94D-0B713D6F66F6}">
          <x14:formula1>
            <xm:f>'master data'!$P$2:$P$6</xm:f>
          </x14:formula1>
          <xm:sqref>V74:W74 V76:W76 V78:W78 V80:W80 V82:W82 V84:W84 V86:W86 V88:W88 V90:W90 V92:W92</xm:sqref>
        </x14:dataValidation>
        <x14:dataValidation type="list" allowBlank="1" showInputMessage="1" showErrorMessage="1" promptTitle="Significant Allergy" prompt="A significant allergy in this context means where an individual has a history of a severe anapylatic reaction potentially affecting the airway and / or that has led to the prescribing of epipens or equivalent." xr:uid="{EF9AE60E-81AC-4800-A016-CD9B6B127DC1}">
          <x14:formula1>
            <xm:f>'master data'!$K$2:$K$3</xm:f>
          </x14:formula1>
          <xm:sqref>G74 G90 G76 G78 G80 G82 G84 G86 G88 G92</xm:sqref>
        </x14:dataValidation>
        <x14:dataValidation type="list" allowBlank="1" showInputMessage="1" showErrorMessage="1" promptTitle="Gender / Sex" prompt="This must match the passport exactly. BRITISH passports currently only contain Male or Female. Undisclosed must not be selected." xr:uid="{BD9947F9-CE41-4A8F-BB47-1ABB6B83B175}">
          <x14:formula1>
            <xm:f>'master data'!$C$2:$C$4</xm:f>
          </x14:formula1>
          <xm:sqref>P30:Q30 P32:Q32 P34:Q34 P36:Q36 P38:Q38 P40:Q40 P42:Q42 P44:Q44 P46:Q46 P48:Q48</xm:sqref>
        </x14:dataValidation>
        <x14:dataValidation type="list" operator="greaterThan" allowBlank="1" showInputMessage="1" showErrorMessage="1" xr:uid="{3084DEF7-A94F-454A-8F62-FA304BF256EC}">
          <x14:formula1>
            <xm:f>'master data'!$R$2:$R$3</xm:f>
          </x14:formula1>
          <xm:sqref>F8:G8 F10:G10 F12:G12 F14:G14 F16:G16 F18:G18 F20:G20 F22:G22 F24:G24 F26:G26</xm:sqref>
        </x14:dataValidation>
        <x14:dataValidation type="list" allowBlank="1" showInputMessage="1" showErrorMessage="1" promptTitle="AMED: Complete AMED MEDIF Tab" prompt="Not required for appointments only, unless medical condition requires it." xr:uid="{4651EB18-5ECC-448F-93D1-7E4B311F09E0}">
          <x14:formula1>
            <xm:f>'master data'!$K$2:$K$3</xm:f>
          </x14:formula1>
          <xm:sqref>Y92 Y90 Y88 Y86 Y84 Y82 Y80 Y78 Y76 Y74</xm:sqref>
        </x14:dataValidation>
        <x14:dataValidation type="list" allowBlank="1" showInputMessage="1" showErrorMessage="1" xr:uid="{14387C6E-2923-443A-A2E4-41C30730E8AA}">
          <x14:formula1>
            <xm:f>'master data'!$Z$2:$Z$476</xm:f>
          </x14:formula1>
          <xm:sqref>C66:K66</xm:sqref>
        </x14:dataValidation>
        <x14:dataValidation type="list" allowBlank="1" showInputMessage="1" showErrorMessage="1" promptTitle="Nationality" prompt="On UK passports this will display as &quot;British Citizen&quot;. Start typing United Kingdom in this box and then select United Kingdom." xr:uid="{C6F733B0-0373-4D1D-BCB3-99F987779CC2}">
          <x14:formula1>
            <xm:f>'master data'!$V$2:$V$260</xm:f>
          </x14:formula1>
          <xm:sqref>L32 L34 L36 L38 L40 L42 L44 L46 L48 L30</xm:sqref>
        </x14:dataValidation>
        <x14:dataValidation type="list" allowBlank="1" showInputMessage="1" showErrorMessage="1" promptTitle="County of Issue" prompt="This is the country that issued the passport. Refer to the front of the passport, if it says British Passport, start typing United Kingdom." xr:uid="{673069B7-B408-49B3-AE1D-8F04165795B3}">
          <x14:formula1>
            <xm:f>'master data'!$S$2:$S$260</xm:f>
          </x14:formula1>
          <xm:sqref>H32 V52 V70 V68 V66 V64 V62 V60 V58 V56 V54 H30 H48 H46 H44 H42 H40 H38 H36 H34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3488-87C1-4267-99BF-C413CB7DCFEA}">
  <sheetPr>
    <tabColor theme="9"/>
    <pageSetUpPr fitToPage="1"/>
  </sheetPr>
  <dimension ref="A1:AG926"/>
  <sheetViews>
    <sheetView zoomScaleNormal="100" workbookViewId="0">
      <selection activeCell="J18" sqref="J18:O18"/>
    </sheetView>
  </sheetViews>
  <sheetFormatPr defaultColWidth="9.140625" defaultRowHeight="15"/>
  <cols>
    <col min="1" max="31" width="5.5703125" customWidth="1"/>
    <col min="32" max="32" width="0.85546875" customWidth="1"/>
    <col min="33" max="33" width="5.5703125" customWidth="1"/>
  </cols>
  <sheetData>
    <row r="1" spans="1:33" ht="20.100000000000001" customHeight="1">
      <c r="A1" s="88"/>
      <c r="B1" s="88"/>
      <c r="C1" s="88"/>
      <c r="D1" s="88"/>
      <c r="E1" s="88" t="s">
        <v>170</v>
      </c>
      <c r="F1" s="88"/>
      <c r="G1" s="88"/>
      <c r="H1" s="88"/>
      <c r="I1" s="88"/>
      <c r="J1" s="88"/>
      <c r="K1" s="88"/>
      <c r="L1" s="88"/>
      <c r="M1" s="88"/>
      <c r="N1" s="88"/>
      <c r="O1" s="88"/>
      <c r="P1" s="88"/>
      <c r="Q1" s="88"/>
      <c r="R1" s="88"/>
      <c r="S1" s="88"/>
      <c r="T1" s="88"/>
      <c r="U1" s="88"/>
      <c r="V1" s="88"/>
      <c r="W1" s="88"/>
      <c r="X1" s="88"/>
      <c r="Y1" s="88"/>
      <c r="Z1" s="88"/>
      <c r="AA1" s="88" t="s">
        <v>1</v>
      </c>
      <c r="AB1" s="88"/>
      <c r="AC1" s="88"/>
      <c r="AD1" s="88"/>
      <c r="AE1" s="21"/>
      <c r="AF1" s="21"/>
      <c r="AG1" s="24"/>
    </row>
    <row r="2" spans="1:33" ht="20.100000000000001" customHeight="1">
      <c r="A2" s="90" t="s">
        <v>92</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24"/>
    </row>
    <row r="3" spans="1:33" ht="20.100000000000001" customHeight="1">
      <c r="A3" s="90"/>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24"/>
    </row>
    <row r="4" spans="1:33" ht="20.100000000000001" customHeight="1">
      <c r="A4" s="90"/>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24"/>
    </row>
    <row r="5" spans="1:33" ht="5.25" customHeight="1">
      <c r="A5" s="18"/>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18"/>
      <c r="AD5" s="18"/>
      <c r="AE5" s="18"/>
      <c r="AF5" s="56"/>
      <c r="AG5" s="24"/>
    </row>
    <row r="6" spans="1:33" ht="20.100000000000001" customHeight="1">
      <c r="A6" s="85" t="s">
        <v>171</v>
      </c>
      <c r="B6" s="85"/>
      <c r="C6" s="85"/>
      <c r="D6" s="18"/>
      <c r="E6" s="18"/>
      <c r="F6" s="18"/>
      <c r="G6" s="18"/>
      <c r="H6" s="18"/>
      <c r="I6" s="18"/>
      <c r="J6" s="18"/>
      <c r="K6" s="151" t="s">
        <v>172</v>
      </c>
      <c r="L6" s="151"/>
      <c r="M6" s="151"/>
      <c r="N6" s="151"/>
      <c r="O6" s="151"/>
      <c r="P6" s="151"/>
      <c r="Q6" s="151"/>
      <c r="R6" s="151"/>
      <c r="S6" s="151"/>
      <c r="T6" s="33"/>
      <c r="U6" s="33"/>
      <c r="V6" s="33"/>
      <c r="W6" s="33"/>
      <c r="X6" s="33"/>
      <c r="Y6" s="33"/>
      <c r="Z6" s="33"/>
      <c r="AA6" s="33"/>
      <c r="AB6" s="33"/>
      <c r="AC6" s="18"/>
      <c r="AD6" s="18"/>
      <c r="AE6" s="18"/>
      <c r="AF6" s="56"/>
      <c r="AG6" s="24"/>
    </row>
    <row r="7" spans="1:33" ht="5.25" customHeight="1">
      <c r="A7" s="18"/>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18"/>
      <c r="AD7" s="18"/>
      <c r="AE7" s="18"/>
      <c r="AF7" s="56"/>
      <c r="AG7" s="24"/>
    </row>
    <row r="8" spans="1:33" ht="20.100000000000001" customHeight="1">
      <c r="A8" s="17" t="s">
        <v>173</v>
      </c>
      <c r="B8" s="17"/>
      <c r="C8" s="17"/>
      <c r="D8" s="17"/>
      <c r="E8" s="17"/>
      <c r="F8" s="17"/>
      <c r="G8" s="17"/>
      <c r="H8" s="17"/>
      <c r="I8" s="17"/>
      <c r="J8" s="17"/>
      <c r="K8" s="17" t="s">
        <v>174</v>
      </c>
      <c r="L8" s="17"/>
      <c r="M8" s="17"/>
      <c r="N8" s="17"/>
      <c r="O8" s="17"/>
      <c r="P8" s="17"/>
      <c r="Q8" s="17"/>
      <c r="R8" s="17"/>
      <c r="S8" s="17"/>
      <c r="T8" s="17"/>
      <c r="U8" s="17"/>
      <c r="V8" s="17"/>
      <c r="W8" s="17"/>
      <c r="X8" s="17"/>
      <c r="Y8" s="17"/>
      <c r="Z8" s="17"/>
      <c r="AA8" s="17"/>
      <c r="AB8" s="17"/>
      <c r="AC8" s="17"/>
      <c r="AD8" s="17"/>
      <c r="AE8" s="17"/>
      <c r="AF8" s="17"/>
      <c r="AG8" s="24"/>
    </row>
    <row r="9" spans="1:33" ht="5.25" customHeight="1">
      <c r="A9" s="18"/>
      <c r="B9" s="18"/>
      <c r="C9" s="18"/>
      <c r="D9" s="19"/>
      <c r="E9" s="18"/>
      <c r="F9" s="18"/>
      <c r="G9" s="33"/>
      <c r="H9" s="33"/>
      <c r="I9" s="33"/>
      <c r="J9" s="33"/>
      <c r="K9" s="33"/>
      <c r="L9" s="33"/>
      <c r="M9" s="33"/>
      <c r="N9" s="33"/>
      <c r="O9" s="33"/>
      <c r="P9" s="33"/>
      <c r="Q9" s="33"/>
      <c r="R9" s="33"/>
      <c r="S9" s="33"/>
      <c r="T9" s="33"/>
      <c r="U9" s="33"/>
      <c r="V9" s="33"/>
      <c r="W9" s="33"/>
      <c r="X9" s="33"/>
      <c r="Y9" s="33"/>
      <c r="Z9" s="33"/>
      <c r="AA9" s="33"/>
      <c r="AB9" s="33"/>
      <c r="AC9" s="18"/>
      <c r="AD9" s="18"/>
      <c r="AE9" s="18"/>
      <c r="AF9" s="18"/>
      <c r="AG9" s="24"/>
    </row>
    <row r="10" spans="1:33" ht="20.100000000000001" customHeight="1">
      <c r="A10" s="106" t="str">
        <f>IFERROR(T(FMOV562!T8),"")</f>
        <v/>
      </c>
      <c r="B10" s="106"/>
      <c r="C10" s="106"/>
      <c r="D10" s="106"/>
      <c r="E10" s="111"/>
      <c r="F10" s="112"/>
      <c r="G10" s="18"/>
      <c r="H10" s="44"/>
      <c r="I10" s="44"/>
      <c r="J10" s="19" t="s">
        <v>175</v>
      </c>
      <c r="K10" s="19"/>
      <c r="L10" s="19"/>
      <c r="M10" s="150" t="str">
        <f>IF(FMOV562!$C$52&lt;&gt;"",TEXT(FMOV562!$C$52,"DDMMMYYYY"),"")</f>
        <v/>
      </c>
      <c r="N10" s="150"/>
      <c r="O10" s="150"/>
      <c r="P10" s="48" t="str">
        <f>IFERROR(T(FMOV562!F52),"")</f>
        <v/>
      </c>
      <c r="Q10" s="48" t="s">
        <v>176</v>
      </c>
      <c r="R10" s="48" t="str">
        <f>IFERROR(T(FMOV562!I52),"")</f>
        <v/>
      </c>
      <c r="S10" s="49"/>
      <c r="T10" s="44"/>
      <c r="U10" s="44"/>
      <c r="V10" s="44"/>
      <c r="W10" s="44"/>
      <c r="X10" s="44"/>
      <c r="Y10" s="44"/>
      <c r="Z10" s="44"/>
      <c r="AA10" s="44"/>
      <c r="AB10" s="44"/>
      <c r="AC10" s="44"/>
      <c r="AD10" s="44"/>
      <c r="AE10" s="44"/>
      <c r="AF10" s="44"/>
      <c r="AG10" s="24"/>
    </row>
    <row r="11" spans="1:33" ht="5.25" customHeight="1">
      <c r="A11" s="18"/>
      <c r="B11" s="18"/>
      <c r="C11" s="18"/>
      <c r="D11" s="18"/>
      <c r="E11" s="28"/>
      <c r="F11" s="28"/>
      <c r="G11" s="18"/>
      <c r="H11" s="44"/>
      <c r="I11" s="44"/>
      <c r="J11" s="18"/>
      <c r="K11" s="18"/>
      <c r="L11" s="19"/>
      <c r="M11" s="18"/>
      <c r="N11" s="44"/>
      <c r="O11" s="44"/>
      <c r="P11" s="44"/>
      <c r="Q11" s="44"/>
      <c r="R11" s="44"/>
      <c r="S11" s="44"/>
      <c r="T11" s="44"/>
      <c r="U11" s="44"/>
      <c r="V11" s="44"/>
      <c r="W11" s="44"/>
      <c r="X11" s="44"/>
      <c r="Y11" s="44"/>
      <c r="Z11" s="44"/>
      <c r="AA11" s="44"/>
      <c r="AB11" s="44"/>
      <c r="AC11" s="44"/>
      <c r="AD11" s="44"/>
      <c r="AE11" s="44"/>
      <c r="AF11" s="44"/>
      <c r="AG11" s="24"/>
    </row>
    <row r="12" spans="1:33" ht="20.100000000000001" customHeight="1">
      <c r="A12" s="106" t="str">
        <f>IFERROR(T(FMOV562!T10),"")</f>
        <v/>
      </c>
      <c r="B12" s="106"/>
      <c r="C12" s="106"/>
      <c r="D12" s="106"/>
      <c r="E12" s="111"/>
      <c r="F12" s="112"/>
      <c r="G12" s="18"/>
      <c r="H12" s="44"/>
      <c r="I12" s="44"/>
      <c r="J12" s="33" t="s">
        <v>177</v>
      </c>
      <c r="K12" s="33"/>
      <c r="L12" s="33"/>
      <c r="M12" s="33"/>
      <c r="N12" s="33"/>
      <c r="O12" s="33"/>
      <c r="P12" s="33"/>
      <c r="Q12" s="33" t="s">
        <v>178</v>
      </c>
      <c r="R12" s="33"/>
      <c r="S12" s="33"/>
      <c r="T12" s="33"/>
      <c r="U12" s="33"/>
      <c r="V12" s="33"/>
      <c r="W12" s="33"/>
      <c r="X12" s="33" t="s">
        <v>179</v>
      </c>
      <c r="Y12" s="33"/>
      <c r="Z12" s="33"/>
      <c r="AA12" s="33"/>
      <c r="AB12" s="33"/>
      <c r="AC12" s="33"/>
      <c r="AD12" s="44"/>
      <c r="AE12" s="44"/>
      <c r="AF12" s="44"/>
      <c r="AG12" s="24"/>
    </row>
    <row r="13" spans="1:33" ht="5.25" customHeight="1">
      <c r="A13" s="18"/>
      <c r="B13" s="18"/>
      <c r="C13" s="18"/>
      <c r="D13" s="18"/>
      <c r="E13" s="28"/>
      <c r="F13" s="28"/>
      <c r="G13" s="18"/>
      <c r="H13" s="44"/>
      <c r="I13" s="44"/>
      <c r="J13" s="33"/>
      <c r="K13" s="33"/>
      <c r="L13" s="33"/>
      <c r="M13" s="33"/>
      <c r="N13" s="33"/>
      <c r="O13" s="33"/>
      <c r="P13" s="33"/>
      <c r="Q13" s="33"/>
      <c r="R13" s="33"/>
      <c r="S13" s="33"/>
      <c r="T13" s="33"/>
      <c r="U13" s="33"/>
      <c r="V13" s="33"/>
      <c r="W13" s="33"/>
      <c r="X13" s="33"/>
      <c r="Y13" s="33"/>
      <c r="Z13" s="33"/>
      <c r="AA13" s="33"/>
      <c r="AB13" s="33"/>
      <c r="AC13" s="33"/>
      <c r="AD13" s="44"/>
      <c r="AE13" s="44"/>
      <c r="AF13" s="44"/>
      <c r="AG13" s="24"/>
    </row>
    <row r="14" spans="1:33" ht="20.100000000000001" customHeight="1">
      <c r="A14" s="106" t="str">
        <f>IFERROR(T(FMOV562!T12),"")</f>
        <v/>
      </c>
      <c r="B14" s="106"/>
      <c r="C14" s="106"/>
      <c r="D14" s="106"/>
      <c r="E14" s="111"/>
      <c r="F14" s="112"/>
      <c r="G14" s="18"/>
      <c r="H14" s="44"/>
      <c r="I14" s="44"/>
      <c r="J14" s="103"/>
      <c r="K14" s="104"/>
      <c r="L14" s="104"/>
      <c r="M14" s="104"/>
      <c r="N14" s="104"/>
      <c r="O14" s="105"/>
      <c r="P14" s="33"/>
      <c r="Q14" s="103"/>
      <c r="R14" s="104"/>
      <c r="S14" s="104"/>
      <c r="T14" s="104"/>
      <c r="U14" s="104"/>
      <c r="V14" s="105"/>
      <c r="W14" s="33"/>
      <c r="X14" s="103"/>
      <c r="Y14" s="104"/>
      <c r="Z14" s="104"/>
      <c r="AA14" s="104"/>
      <c r="AB14" s="104"/>
      <c r="AC14" s="105"/>
      <c r="AD14" s="44"/>
      <c r="AE14" s="44"/>
      <c r="AF14" s="44"/>
      <c r="AG14" s="24"/>
    </row>
    <row r="15" spans="1:33" ht="5.25" customHeight="1">
      <c r="A15" s="18"/>
      <c r="B15" s="18"/>
      <c r="C15" s="18"/>
      <c r="D15" s="18"/>
      <c r="E15" s="28"/>
      <c r="F15" s="28"/>
      <c r="G15" s="18"/>
      <c r="H15" s="18"/>
      <c r="I15" s="44"/>
      <c r="J15" s="33"/>
      <c r="K15" s="33"/>
      <c r="L15" s="33"/>
      <c r="M15" s="33"/>
      <c r="N15" s="33"/>
      <c r="O15" s="33"/>
      <c r="P15" s="33"/>
      <c r="Q15" s="33"/>
      <c r="R15" s="33"/>
      <c r="S15" s="33"/>
      <c r="T15" s="33"/>
      <c r="U15" s="33"/>
      <c r="V15" s="33"/>
      <c r="W15" s="33"/>
      <c r="X15" s="33"/>
      <c r="Y15" s="33"/>
      <c r="Z15" s="33"/>
      <c r="AA15" s="33"/>
      <c r="AB15" s="33"/>
      <c r="AC15" s="33"/>
      <c r="AD15" s="44"/>
      <c r="AE15" s="44"/>
      <c r="AF15" s="44"/>
      <c r="AG15" s="24"/>
    </row>
    <row r="16" spans="1:33" ht="20.100000000000001" customHeight="1">
      <c r="A16" s="106" t="str">
        <f>IFERROR(T(FMOV562!T14),"")</f>
        <v/>
      </c>
      <c r="B16" s="106"/>
      <c r="C16" s="106"/>
      <c r="D16" s="106"/>
      <c r="E16" s="111"/>
      <c r="F16" s="112"/>
      <c r="G16" s="18"/>
      <c r="H16" s="18"/>
      <c r="I16" s="44"/>
      <c r="J16" s="33" t="s">
        <v>180</v>
      </c>
      <c r="K16" s="33"/>
      <c r="L16" s="33"/>
      <c r="M16" s="33"/>
      <c r="N16" s="33"/>
      <c r="O16" s="33"/>
      <c r="P16" s="33"/>
      <c r="Q16" s="33" t="s">
        <v>180</v>
      </c>
      <c r="R16" s="33"/>
      <c r="S16" s="33"/>
      <c r="T16" s="33"/>
      <c r="U16" s="33"/>
      <c r="V16" s="33"/>
      <c r="W16" s="33"/>
      <c r="X16" s="33" t="s">
        <v>180</v>
      </c>
      <c r="Y16" s="33"/>
      <c r="Z16" s="33"/>
      <c r="AA16" s="33"/>
      <c r="AB16" s="33"/>
      <c r="AC16" s="33"/>
      <c r="AD16" s="44"/>
      <c r="AE16" s="44"/>
      <c r="AF16" s="44"/>
      <c r="AG16" s="24"/>
    </row>
    <row r="17" spans="1:33" ht="5.25" customHeight="1">
      <c r="A17" s="18"/>
      <c r="B17" s="18"/>
      <c r="C17" s="18"/>
      <c r="D17" s="18"/>
      <c r="E17" s="28"/>
      <c r="F17" s="28"/>
      <c r="G17" s="18"/>
      <c r="H17" s="18"/>
      <c r="I17" s="44"/>
      <c r="J17" s="33"/>
      <c r="K17" s="33"/>
      <c r="L17" s="33"/>
      <c r="M17" s="33"/>
      <c r="N17" s="33"/>
      <c r="O17" s="33"/>
      <c r="P17" s="33"/>
      <c r="Q17" s="33"/>
      <c r="R17" s="33"/>
      <c r="S17" s="33"/>
      <c r="T17" s="33"/>
      <c r="U17" s="33"/>
      <c r="V17" s="33"/>
      <c r="W17" s="33"/>
      <c r="X17" s="33"/>
      <c r="Y17" s="33"/>
      <c r="Z17" s="33"/>
      <c r="AA17" s="33"/>
      <c r="AB17" s="33"/>
      <c r="AC17" s="33"/>
      <c r="AD17" s="44"/>
      <c r="AE17" s="44"/>
      <c r="AF17" s="44"/>
      <c r="AG17" s="24"/>
    </row>
    <row r="18" spans="1:33" ht="20.100000000000001" customHeight="1">
      <c r="A18" s="106" t="str">
        <f>IFERROR(T(FMOV562!T16),"")</f>
        <v/>
      </c>
      <c r="B18" s="106"/>
      <c r="C18" s="106"/>
      <c r="D18" s="106"/>
      <c r="E18" s="111"/>
      <c r="F18" s="112"/>
      <c r="G18" s="18"/>
      <c r="H18" s="44"/>
      <c r="I18" s="44"/>
      <c r="J18" s="103"/>
      <c r="K18" s="104"/>
      <c r="L18" s="104"/>
      <c r="M18" s="104"/>
      <c r="N18" s="104"/>
      <c r="O18" s="105"/>
      <c r="P18" s="33"/>
      <c r="Q18" s="103"/>
      <c r="R18" s="104"/>
      <c r="S18" s="104"/>
      <c r="T18" s="104"/>
      <c r="U18" s="104"/>
      <c r="V18" s="105"/>
      <c r="W18" s="33"/>
      <c r="X18" s="103"/>
      <c r="Y18" s="104"/>
      <c r="Z18" s="104"/>
      <c r="AA18" s="104"/>
      <c r="AB18" s="104"/>
      <c r="AC18" s="105"/>
      <c r="AD18" s="44"/>
      <c r="AE18" s="44"/>
      <c r="AF18" s="44"/>
      <c r="AG18" s="24"/>
    </row>
    <row r="19" spans="1:33" ht="5.25" customHeight="1">
      <c r="A19" s="18"/>
      <c r="B19" s="18"/>
      <c r="C19" s="18"/>
      <c r="D19" s="18"/>
      <c r="E19" s="28"/>
      <c r="F19" s="28"/>
      <c r="G19" s="18"/>
      <c r="H19" s="44"/>
      <c r="I19" s="44"/>
      <c r="J19" s="33"/>
      <c r="K19" s="33"/>
      <c r="L19" s="33"/>
      <c r="M19" s="33"/>
      <c r="N19" s="33"/>
      <c r="O19" s="33"/>
      <c r="P19" s="33"/>
      <c r="Q19" s="33"/>
      <c r="R19" s="33"/>
      <c r="S19" s="33"/>
      <c r="T19" s="33"/>
      <c r="U19" s="33"/>
      <c r="V19" s="33"/>
      <c r="W19" s="33"/>
      <c r="X19" s="33"/>
      <c r="Y19" s="33"/>
      <c r="Z19" s="33"/>
      <c r="AA19" s="33"/>
      <c r="AB19" s="33"/>
      <c r="AC19" s="33"/>
      <c r="AD19" s="44"/>
      <c r="AE19" s="44"/>
      <c r="AF19" s="44"/>
      <c r="AG19" s="24"/>
    </row>
    <row r="20" spans="1:33" ht="20.100000000000001" customHeight="1">
      <c r="A20" s="106" t="str">
        <f>IFERROR(T(FMOV562!T18),"")</f>
        <v/>
      </c>
      <c r="B20" s="106"/>
      <c r="C20" s="106"/>
      <c r="D20" s="106"/>
      <c r="E20" s="111"/>
      <c r="F20" s="112"/>
      <c r="G20" s="18"/>
      <c r="H20" s="44"/>
      <c r="I20" s="44"/>
      <c r="J20" s="33" t="s">
        <v>181</v>
      </c>
      <c r="K20" s="33"/>
      <c r="L20" s="33"/>
      <c r="M20" s="33"/>
      <c r="N20" s="33"/>
      <c r="O20" s="33"/>
      <c r="P20" s="33"/>
      <c r="Q20" s="33" t="s">
        <v>181</v>
      </c>
      <c r="R20" s="33"/>
      <c r="S20" s="33"/>
      <c r="T20" s="33"/>
      <c r="U20" s="33"/>
      <c r="V20" s="33"/>
      <c r="W20" s="33"/>
      <c r="X20" s="33" t="s">
        <v>181</v>
      </c>
      <c r="Y20" s="33"/>
      <c r="Z20" s="33"/>
      <c r="AA20" s="33"/>
      <c r="AB20" s="33"/>
      <c r="AC20" s="33"/>
      <c r="AD20" s="44"/>
      <c r="AE20" s="44"/>
      <c r="AF20" s="44"/>
      <c r="AG20" s="24"/>
    </row>
    <row r="21" spans="1:33" ht="5.25" customHeight="1">
      <c r="A21" s="18"/>
      <c r="B21" s="18"/>
      <c r="C21" s="18"/>
      <c r="D21" s="18"/>
      <c r="E21" s="28"/>
      <c r="F21" s="28"/>
      <c r="G21" s="18"/>
      <c r="H21" s="44"/>
      <c r="I21" s="44"/>
      <c r="J21" s="33"/>
      <c r="K21" s="33"/>
      <c r="L21" s="33"/>
      <c r="M21" s="33"/>
      <c r="N21" s="33"/>
      <c r="O21" s="33"/>
      <c r="P21" s="33"/>
      <c r="Q21" s="33"/>
      <c r="R21" s="33"/>
      <c r="S21" s="33"/>
      <c r="T21" s="33"/>
      <c r="U21" s="33"/>
      <c r="V21" s="33"/>
      <c r="W21" s="33"/>
      <c r="X21" s="33"/>
      <c r="Y21" s="33"/>
      <c r="Z21" s="33"/>
      <c r="AA21" s="33"/>
      <c r="AB21" s="33"/>
      <c r="AC21" s="33"/>
      <c r="AD21" s="44"/>
      <c r="AE21" s="44"/>
      <c r="AF21" s="44"/>
      <c r="AG21" s="24"/>
    </row>
    <row r="22" spans="1:33" ht="20.100000000000001" customHeight="1">
      <c r="A22" s="106" t="str">
        <f>IFERROR(T(FMOV562!T20),"")</f>
        <v/>
      </c>
      <c r="B22" s="106"/>
      <c r="C22" s="106"/>
      <c r="D22" s="106"/>
      <c r="E22" s="111"/>
      <c r="F22" s="112"/>
      <c r="G22" s="18"/>
      <c r="H22" s="44"/>
      <c r="I22" s="44"/>
      <c r="J22" s="103"/>
      <c r="K22" s="104"/>
      <c r="L22" s="104"/>
      <c r="M22" s="104"/>
      <c r="N22" s="104"/>
      <c r="O22" s="105"/>
      <c r="P22" s="33"/>
      <c r="Q22" s="103"/>
      <c r="R22" s="104"/>
      <c r="S22" s="104"/>
      <c r="T22" s="104"/>
      <c r="U22" s="104"/>
      <c r="V22" s="105"/>
      <c r="W22" s="33"/>
      <c r="X22" s="103"/>
      <c r="Y22" s="104"/>
      <c r="Z22" s="104"/>
      <c r="AA22" s="104"/>
      <c r="AB22" s="104"/>
      <c r="AC22" s="105"/>
      <c r="AD22" s="44"/>
      <c r="AE22" s="44"/>
      <c r="AF22" s="44"/>
      <c r="AG22" s="24"/>
    </row>
    <row r="23" spans="1:33" ht="5.25" customHeight="1">
      <c r="A23" s="18"/>
      <c r="B23" s="18"/>
      <c r="C23" s="18"/>
      <c r="D23" s="18"/>
      <c r="E23" s="28"/>
      <c r="F23" s="28"/>
      <c r="G23" s="18"/>
      <c r="H23" s="18"/>
      <c r="I23" s="44"/>
      <c r="J23" s="33"/>
      <c r="K23" s="33"/>
      <c r="L23" s="33"/>
      <c r="M23" s="33"/>
      <c r="N23" s="33"/>
      <c r="O23" s="33"/>
      <c r="P23" s="33"/>
      <c r="Q23" s="33"/>
      <c r="R23" s="33"/>
      <c r="S23" s="33"/>
      <c r="T23" s="33"/>
      <c r="U23" s="33"/>
      <c r="V23" s="33"/>
      <c r="W23" s="33"/>
      <c r="X23" s="33"/>
      <c r="Y23" s="33"/>
      <c r="Z23" s="33"/>
      <c r="AA23" s="33"/>
      <c r="AB23" s="33"/>
      <c r="AC23" s="33"/>
      <c r="AD23" s="44"/>
      <c r="AE23" s="44"/>
      <c r="AF23" s="44"/>
      <c r="AG23" s="24"/>
    </row>
    <row r="24" spans="1:33" ht="20.100000000000001" customHeight="1">
      <c r="A24" s="106" t="str">
        <f>IFERROR(T(FMOV562!T22),"")</f>
        <v/>
      </c>
      <c r="B24" s="106"/>
      <c r="C24" s="106"/>
      <c r="D24" s="106"/>
      <c r="E24" s="111"/>
      <c r="F24" s="112"/>
      <c r="G24" s="18"/>
      <c r="H24" s="18"/>
      <c r="I24" s="44"/>
      <c r="J24" s="33" t="s">
        <v>182</v>
      </c>
      <c r="K24" s="33"/>
      <c r="L24" s="33"/>
      <c r="M24" s="33"/>
      <c r="N24" s="33"/>
      <c r="O24" s="33"/>
      <c r="P24" s="33"/>
      <c r="Q24" s="33" t="s">
        <v>182</v>
      </c>
      <c r="R24" s="33"/>
      <c r="S24" s="33"/>
      <c r="T24" s="33"/>
      <c r="U24" s="33"/>
      <c r="V24" s="33"/>
      <c r="W24" s="33"/>
      <c r="X24" s="33" t="s">
        <v>182</v>
      </c>
      <c r="Y24" s="33"/>
      <c r="Z24" s="33"/>
      <c r="AA24" s="33"/>
      <c r="AB24" s="33"/>
      <c r="AC24" s="33"/>
      <c r="AD24" s="44"/>
      <c r="AE24" s="44"/>
      <c r="AF24" s="44"/>
      <c r="AG24" s="24"/>
    </row>
    <row r="25" spans="1:33" ht="5.25" customHeight="1">
      <c r="A25" s="18"/>
      <c r="B25" s="18"/>
      <c r="C25" s="18"/>
      <c r="D25" s="18"/>
      <c r="E25" s="28"/>
      <c r="F25" s="28"/>
      <c r="G25" s="18"/>
      <c r="H25" s="18"/>
      <c r="I25" s="44"/>
      <c r="J25" s="33"/>
      <c r="K25" s="33"/>
      <c r="L25" s="33"/>
      <c r="M25" s="33"/>
      <c r="N25" s="33"/>
      <c r="O25" s="33"/>
      <c r="P25" s="33"/>
      <c r="Q25" s="33"/>
      <c r="R25" s="33"/>
      <c r="S25" s="33"/>
      <c r="T25" s="33"/>
      <c r="U25" s="33"/>
      <c r="V25" s="33"/>
      <c r="W25" s="33"/>
      <c r="X25" s="33"/>
      <c r="Y25" s="33"/>
      <c r="Z25" s="33"/>
      <c r="AA25" s="33"/>
      <c r="AB25" s="33"/>
      <c r="AC25" s="33"/>
      <c r="AD25" s="44"/>
      <c r="AE25" s="44"/>
      <c r="AF25" s="44"/>
      <c r="AG25" s="24"/>
    </row>
    <row r="26" spans="1:33" ht="20.100000000000001" customHeight="1">
      <c r="A26" s="106" t="str">
        <f>IFERROR(T(FMOV562!T24),"")</f>
        <v/>
      </c>
      <c r="B26" s="106"/>
      <c r="C26" s="106"/>
      <c r="D26" s="106"/>
      <c r="E26" s="111"/>
      <c r="F26" s="112"/>
      <c r="G26" s="18"/>
      <c r="H26" s="18"/>
      <c r="I26" s="44"/>
      <c r="J26" s="103"/>
      <c r="K26" s="104"/>
      <c r="L26" s="104"/>
      <c r="M26" s="104"/>
      <c r="N26" s="104"/>
      <c r="O26" s="105"/>
      <c r="P26" s="33"/>
      <c r="Q26" s="103"/>
      <c r="R26" s="104"/>
      <c r="S26" s="104"/>
      <c r="T26" s="104"/>
      <c r="U26" s="104"/>
      <c r="V26" s="105"/>
      <c r="W26" s="33"/>
      <c r="X26" s="103"/>
      <c r="Y26" s="104"/>
      <c r="Z26" s="104"/>
      <c r="AA26" s="104"/>
      <c r="AB26" s="104"/>
      <c r="AC26" s="105"/>
      <c r="AD26" s="44"/>
      <c r="AE26" s="44"/>
      <c r="AF26" s="44"/>
      <c r="AG26" s="24"/>
    </row>
    <row r="27" spans="1:33" ht="5.25" customHeight="1">
      <c r="A27" s="18"/>
      <c r="B27" s="18"/>
      <c r="C27" s="18"/>
      <c r="D27" s="18"/>
      <c r="E27" s="28"/>
      <c r="F27" s="28"/>
      <c r="G27" s="18"/>
      <c r="H27" s="18"/>
      <c r="I27" s="44"/>
      <c r="J27" s="33"/>
      <c r="K27" s="33"/>
      <c r="L27" s="33"/>
      <c r="M27" s="33"/>
      <c r="N27" s="33"/>
      <c r="O27" s="33"/>
      <c r="P27" s="33"/>
      <c r="Q27" s="33"/>
      <c r="R27" s="33"/>
      <c r="S27" s="33"/>
      <c r="T27" s="33"/>
      <c r="U27" s="33"/>
      <c r="V27" s="33"/>
      <c r="W27" s="33"/>
      <c r="X27" s="33"/>
      <c r="Y27" s="33"/>
      <c r="Z27" s="33"/>
      <c r="AA27" s="33"/>
      <c r="AB27" s="33"/>
      <c r="AC27" s="33"/>
      <c r="AD27" s="44"/>
      <c r="AE27" s="44"/>
      <c r="AF27" s="44"/>
      <c r="AG27" s="24"/>
    </row>
    <row r="28" spans="1:33" ht="20.100000000000001" customHeight="1">
      <c r="A28" s="106" t="str">
        <f>IFERROR(T(FMOV562!T26),"")</f>
        <v/>
      </c>
      <c r="B28" s="106"/>
      <c r="C28" s="106"/>
      <c r="D28" s="106"/>
      <c r="E28" s="111"/>
      <c r="F28" s="112"/>
      <c r="G28" s="18"/>
      <c r="H28" s="18"/>
      <c r="I28" s="44"/>
      <c r="J28" s="33" t="s">
        <v>183</v>
      </c>
      <c r="K28" s="33"/>
      <c r="L28" s="33"/>
      <c r="M28" s="33"/>
      <c r="N28" s="33"/>
      <c r="O28" s="33"/>
      <c r="P28" s="33"/>
      <c r="Q28" s="33" t="s">
        <v>183</v>
      </c>
      <c r="R28" s="33"/>
      <c r="S28" s="33"/>
      <c r="T28" s="33"/>
      <c r="U28" s="33"/>
      <c r="V28" s="33"/>
      <c r="W28" s="33"/>
      <c r="X28" s="33" t="s">
        <v>183</v>
      </c>
      <c r="Y28" s="33"/>
      <c r="Z28" s="33"/>
      <c r="AA28" s="33"/>
      <c r="AB28" s="33"/>
      <c r="AC28" s="33"/>
      <c r="AD28" s="44"/>
      <c r="AE28" s="44"/>
      <c r="AF28" s="44"/>
      <c r="AG28" s="24"/>
    </row>
    <row r="29" spans="1:33" ht="5.25" customHeight="1">
      <c r="A29" s="18"/>
      <c r="B29" s="18"/>
      <c r="C29" s="18"/>
      <c r="D29" s="19"/>
      <c r="E29" s="28"/>
      <c r="F29" s="36"/>
      <c r="G29" s="18"/>
      <c r="H29" s="18"/>
      <c r="I29" s="44"/>
      <c r="J29" s="33"/>
      <c r="K29" s="33"/>
      <c r="L29" s="33"/>
      <c r="M29" s="33"/>
      <c r="N29" s="33"/>
      <c r="O29" s="33"/>
      <c r="P29" s="33"/>
      <c r="Q29" s="33"/>
      <c r="R29" s="33"/>
      <c r="S29" s="33"/>
      <c r="T29" s="33"/>
      <c r="U29" s="33"/>
      <c r="V29" s="33"/>
      <c r="W29" s="33"/>
      <c r="X29" s="33"/>
      <c r="Y29" s="33"/>
      <c r="Z29" s="33"/>
      <c r="AA29" s="33"/>
      <c r="AB29" s="33"/>
      <c r="AC29" s="33"/>
      <c r="AD29" s="44"/>
      <c r="AE29" s="44"/>
      <c r="AF29" s="44"/>
      <c r="AG29" s="24"/>
    </row>
    <row r="30" spans="1:33" ht="20.100000000000001" customHeight="1">
      <c r="A30" s="18"/>
      <c r="B30" s="18"/>
      <c r="C30" s="18"/>
      <c r="D30" s="19"/>
      <c r="E30" s="18"/>
      <c r="F30" s="18"/>
      <c r="G30" s="18"/>
      <c r="H30" s="44"/>
      <c r="I30" s="44"/>
      <c r="J30" s="103"/>
      <c r="K30" s="104"/>
      <c r="L30" s="104"/>
      <c r="M30" s="104"/>
      <c r="N30" s="104"/>
      <c r="O30" s="105"/>
      <c r="P30" s="33"/>
      <c r="Q30" s="103"/>
      <c r="R30" s="104"/>
      <c r="S30" s="104"/>
      <c r="T30" s="104"/>
      <c r="U30" s="104"/>
      <c r="V30" s="105"/>
      <c r="W30" s="33"/>
      <c r="X30" s="103"/>
      <c r="Y30" s="104"/>
      <c r="Z30" s="104"/>
      <c r="AA30" s="104"/>
      <c r="AB30" s="104"/>
      <c r="AC30" s="105"/>
      <c r="AD30" s="44"/>
      <c r="AE30" s="44"/>
      <c r="AF30" s="44"/>
      <c r="AG30" s="24"/>
    </row>
    <row r="31" spans="1:33" ht="5.25" customHeight="1">
      <c r="A31" s="18"/>
      <c r="B31" s="18"/>
      <c r="C31" s="18"/>
      <c r="D31" s="19"/>
      <c r="E31" s="18"/>
      <c r="F31" s="18"/>
      <c r="G31" s="18"/>
      <c r="H31" s="44"/>
      <c r="I31" s="44"/>
      <c r="J31" s="33"/>
      <c r="K31" s="33"/>
      <c r="L31" s="33"/>
      <c r="M31" s="33"/>
      <c r="N31" s="33"/>
      <c r="O31" s="33"/>
      <c r="P31" s="33"/>
      <c r="Q31" s="33"/>
      <c r="R31" s="33"/>
      <c r="S31" s="33"/>
      <c r="T31" s="33"/>
      <c r="U31" s="33"/>
      <c r="V31" s="33"/>
      <c r="W31" s="33"/>
      <c r="X31" s="33"/>
      <c r="Y31" s="33"/>
      <c r="Z31" s="33"/>
      <c r="AA31" s="33"/>
      <c r="AB31" s="33"/>
      <c r="AC31" s="33"/>
      <c r="AD31" s="44"/>
      <c r="AE31" s="44"/>
      <c r="AF31" s="44"/>
      <c r="AG31" s="24"/>
    </row>
    <row r="32" spans="1:33" ht="20.100000000000001" customHeight="1">
      <c r="A32" s="44"/>
      <c r="B32" s="45" t="s">
        <v>184</v>
      </c>
      <c r="C32" s="45"/>
      <c r="D32" s="45"/>
      <c r="E32" s="45"/>
      <c r="F32" s="45"/>
      <c r="G32" s="45"/>
      <c r="H32" s="44"/>
      <c r="I32" s="44"/>
      <c r="J32" s="33" t="s">
        <v>185</v>
      </c>
      <c r="K32" s="33"/>
      <c r="L32" s="33"/>
      <c r="M32" s="33"/>
      <c r="N32" s="33"/>
      <c r="O32" s="33"/>
      <c r="P32" s="33"/>
      <c r="Q32" s="33" t="s">
        <v>185</v>
      </c>
      <c r="R32" s="33"/>
      <c r="S32" s="33"/>
      <c r="T32" s="33"/>
      <c r="U32" s="33"/>
      <c r="V32" s="33"/>
      <c r="W32" s="33"/>
      <c r="X32" s="33" t="s">
        <v>185</v>
      </c>
      <c r="Y32" s="33"/>
      <c r="Z32" s="33"/>
      <c r="AA32" s="33"/>
      <c r="AB32" s="33"/>
      <c r="AC32" s="33"/>
      <c r="AD32" s="44"/>
      <c r="AE32" s="44"/>
      <c r="AF32" s="44"/>
      <c r="AG32" s="24"/>
    </row>
    <row r="33" spans="1:33" ht="5.25" customHeight="1">
      <c r="A33" s="44"/>
      <c r="B33" s="33"/>
      <c r="C33" s="33"/>
      <c r="D33" s="33"/>
      <c r="E33" s="33"/>
      <c r="F33" s="33"/>
      <c r="G33" s="33"/>
      <c r="H33" s="44"/>
      <c r="I33" s="44"/>
      <c r="J33" s="33"/>
      <c r="K33" s="33"/>
      <c r="L33" s="33"/>
      <c r="M33" s="33"/>
      <c r="N33" s="33"/>
      <c r="O33" s="33"/>
      <c r="P33" s="33"/>
      <c r="Q33" s="33"/>
      <c r="R33" s="33"/>
      <c r="S33" s="33"/>
      <c r="T33" s="33"/>
      <c r="U33" s="33"/>
      <c r="V33" s="33"/>
      <c r="W33" s="33"/>
      <c r="X33" s="33"/>
      <c r="Y33" s="33"/>
      <c r="Z33" s="33"/>
      <c r="AA33" s="33"/>
      <c r="AB33" s="33"/>
      <c r="AC33" s="33"/>
      <c r="AD33" s="33"/>
      <c r="AE33" s="33"/>
      <c r="AF33" s="33"/>
      <c r="AG33" s="24"/>
    </row>
    <row r="34" spans="1:33" ht="20.100000000000001" customHeight="1">
      <c r="A34" s="44"/>
      <c r="B34" s="33" t="s">
        <v>186</v>
      </c>
      <c r="C34" s="33"/>
      <c r="D34" s="33"/>
      <c r="E34" s="33"/>
      <c r="F34" s="33"/>
      <c r="G34" s="33"/>
      <c r="H34" s="44"/>
      <c r="I34" s="44"/>
      <c r="J34" s="103"/>
      <c r="K34" s="104"/>
      <c r="L34" s="104"/>
      <c r="M34" s="104"/>
      <c r="N34" s="104"/>
      <c r="O34" s="105"/>
      <c r="P34" s="33"/>
      <c r="Q34" s="103"/>
      <c r="R34" s="104"/>
      <c r="S34" s="104"/>
      <c r="T34" s="104"/>
      <c r="U34" s="104"/>
      <c r="V34" s="105"/>
      <c r="W34" s="33"/>
      <c r="X34" s="103"/>
      <c r="Y34" s="104"/>
      <c r="Z34" s="104"/>
      <c r="AA34" s="104"/>
      <c r="AB34" s="104"/>
      <c r="AC34" s="105"/>
      <c r="AD34" s="33"/>
      <c r="AE34" s="33"/>
      <c r="AF34" s="33"/>
      <c r="AG34" s="24"/>
    </row>
    <row r="35" spans="1:33" ht="5.25" customHeight="1">
      <c r="A35" s="44"/>
      <c r="B35" s="33"/>
      <c r="C35" s="33"/>
      <c r="D35" s="33"/>
      <c r="E35" s="33"/>
      <c r="F35" s="33"/>
      <c r="G35" s="33"/>
      <c r="H35" s="18"/>
      <c r="I35" s="18"/>
      <c r="J35" s="18"/>
      <c r="K35" s="33"/>
      <c r="L35" s="44"/>
      <c r="M35" s="33"/>
      <c r="N35" s="33"/>
      <c r="O35" s="33"/>
      <c r="P35" s="33"/>
      <c r="Q35" s="33"/>
      <c r="R35" s="33"/>
      <c r="S35" s="33"/>
      <c r="T35" s="33"/>
      <c r="U35" s="33"/>
      <c r="V35" s="33"/>
      <c r="W35" s="33"/>
      <c r="X35" s="33"/>
      <c r="Y35" s="33"/>
      <c r="Z35" s="33"/>
      <c r="AA35" s="33"/>
      <c r="AB35" s="33"/>
      <c r="AC35" s="33"/>
      <c r="AD35" s="33"/>
      <c r="AE35" s="33"/>
      <c r="AF35" s="33"/>
      <c r="AG35" s="24"/>
    </row>
    <row r="36" spans="1:33" ht="20.100000000000001" customHeight="1">
      <c r="A36" s="44"/>
      <c r="B36" s="103"/>
      <c r="C36" s="104"/>
      <c r="D36" s="104"/>
      <c r="E36" s="104"/>
      <c r="F36" s="104"/>
      <c r="G36" s="105"/>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24"/>
    </row>
    <row r="37" spans="1:33" ht="5.25" customHeight="1">
      <c r="A37" s="44"/>
      <c r="B37" s="33"/>
      <c r="C37" s="33"/>
      <c r="D37" s="33"/>
      <c r="E37" s="33"/>
      <c r="F37" s="33"/>
      <c r="G37" s="33"/>
      <c r="H37" s="44"/>
      <c r="I37" s="18"/>
      <c r="J37" s="18"/>
      <c r="K37" s="19"/>
      <c r="L37" s="18"/>
      <c r="M37" s="44"/>
      <c r="N37" s="44"/>
      <c r="O37" s="44"/>
      <c r="P37" s="44"/>
      <c r="Q37" s="44"/>
      <c r="R37" s="44"/>
      <c r="S37" s="44"/>
      <c r="T37" s="44"/>
      <c r="U37" s="44"/>
      <c r="V37" s="44"/>
      <c r="W37" s="44"/>
      <c r="X37" s="44"/>
      <c r="Y37" s="44"/>
      <c r="Z37" s="44"/>
      <c r="AA37" s="44"/>
      <c r="AB37" s="44"/>
      <c r="AC37" s="44"/>
      <c r="AD37" s="44"/>
      <c r="AE37" s="44"/>
      <c r="AF37" s="44"/>
      <c r="AG37" s="24"/>
    </row>
    <row r="38" spans="1:33" ht="20.100000000000001" customHeight="1">
      <c r="A38" s="44"/>
      <c r="B38" s="33" t="s">
        <v>187</v>
      </c>
      <c r="C38" s="33"/>
      <c r="D38" s="33"/>
      <c r="E38" s="33"/>
      <c r="F38" s="33"/>
      <c r="G38" s="33"/>
      <c r="H38" s="44"/>
      <c r="I38" s="44"/>
      <c r="J38" s="19" t="s">
        <v>188</v>
      </c>
      <c r="K38" s="19"/>
      <c r="L38" s="19"/>
      <c r="M38" s="150" t="str">
        <f>IF(FMOV562!$C$54&lt;&gt;"",TEXT(FMOV562!$C$54,"DDMMMYYYY"),"")</f>
        <v/>
      </c>
      <c r="N38" s="150"/>
      <c r="O38" s="150"/>
      <c r="P38" s="19" t="str">
        <f>IFERROR(T(FMOV562!F54),"")</f>
        <v/>
      </c>
      <c r="Q38" s="48" t="s">
        <v>176</v>
      </c>
      <c r="R38" s="19" t="str">
        <f>IFERROR(T(FMOV562!I54),"")</f>
        <v/>
      </c>
      <c r="S38" s="44"/>
      <c r="T38" s="44"/>
      <c r="U38" s="44"/>
      <c r="V38" s="44"/>
      <c r="W38" s="44"/>
      <c r="X38" s="44"/>
      <c r="Y38" s="44"/>
      <c r="Z38" s="44"/>
      <c r="AA38" s="44"/>
      <c r="AB38" s="44"/>
      <c r="AC38" s="44"/>
      <c r="AD38" s="44"/>
      <c r="AE38" s="44"/>
      <c r="AF38" s="44"/>
      <c r="AG38" s="24"/>
    </row>
    <row r="39" spans="1:33" ht="5.25" customHeight="1">
      <c r="A39" s="44"/>
      <c r="B39" s="33"/>
      <c r="C39" s="33"/>
      <c r="D39" s="33"/>
      <c r="E39" s="33"/>
      <c r="F39" s="33"/>
      <c r="G39" s="33"/>
      <c r="H39" s="44"/>
      <c r="I39" s="18"/>
      <c r="J39" s="18"/>
      <c r="K39" s="19"/>
      <c r="L39" s="18"/>
      <c r="M39" s="44"/>
      <c r="N39" s="44"/>
      <c r="O39" s="44"/>
      <c r="P39" s="44"/>
      <c r="Q39" s="44"/>
      <c r="R39" s="44"/>
      <c r="S39" s="44"/>
      <c r="T39" s="44"/>
      <c r="U39" s="44"/>
      <c r="V39" s="44"/>
      <c r="W39" s="44"/>
      <c r="X39" s="44"/>
      <c r="Y39" s="44"/>
      <c r="Z39" s="44"/>
      <c r="AA39" s="44"/>
      <c r="AB39" s="44"/>
      <c r="AC39" s="44"/>
      <c r="AD39" s="44"/>
      <c r="AE39" s="44"/>
      <c r="AF39" s="44"/>
      <c r="AG39" s="24"/>
    </row>
    <row r="40" spans="1:33" ht="20.100000000000001" customHeight="1">
      <c r="A40" s="44"/>
      <c r="B40" s="103"/>
      <c r="C40" s="104"/>
      <c r="D40" s="104"/>
      <c r="E40" s="104"/>
      <c r="F40" s="104"/>
      <c r="G40" s="105"/>
      <c r="H40" s="44"/>
      <c r="I40" s="44"/>
      <c r="J40" s="33" t="s">
        <v>177</v>
      </c>
      <c r="K40" s="33"/>
      <c r="L40" s="33"/>
      <c r="M40" s="33"/>
      <c r="N40" s="33"/>
      <c r="O40" s="33"/>
      <c r="P40" s="33"/>
      <c r="Q40" s="33" t="s">
        <v>178</v>
      </c>
      <c r="R40" s="33"/>
      <c r="S40" s="33"/>
      <c r="T40" s="33"/>
      <c r="U40" s="33"/>
      <c r="V40" s="33"/>
      <c r="W40" s="33"/>
      <c r="X40" s="33" t="s">
        <v>179</v>
      </c>
      <c r="Y40" s="33"/>
      <c r="Z40" s="33"/>
      <c r="AA40" s="33"/>
      <c r="AB40" s="33"/>
      <c r="AC40" s="33"/>
      <c r="AD40" s="44"/>
      <c r="AE40" s="44"/>
      <c r="AF40" s="44"/>
      <c r="AG40" s="24"/>
    </row>
    <row r="41" spans="1:33" ht="5.25" customHeight="1">
      <c r="A41" s="18"/>
      <c r="B41" s="33"/>
      <c r="C41" s="33"/>
      <c r="D41" s="33"/>
      <c r="E41" s="33"/>
      <c r="F41" s="33"/>
      <c r="G41" s="33"/>
      <c r="H41" s="18"/>
      <c r="I41" s="18"/>
      <c r="J41" s="33"/>
      <c r="K41" s="33"/>
      <c r="L41" s="33"/>
      <c r="M41" s="33"/>
      <c r="N41" s="33"/>
      <c r="O41" s="33"/>
      <c r="P41" s="33"/>
      <c r="Q41" s="33"/>
      <c r="R41" s="33"/>
      <c r="S41" s="33"/>
      <c r="T41" s="33"/>
      <c r="U41" s="33"/>
      <c r="V41" s="33"/>
      <c r="W41" s="33"/>
      <c r="X41" s="33"/>
      <c r="Y41" s="33"/>
      <c r="Z41" s="33"/>
      <c r="AA41" s="33"/>
      <c r="AB41" s="33"/>
      <c r="AC41" s="33"/>
      <c r="AD41" s="44"/>
      <c r="AE41" s="44"/>
      <c r="AF41" s="44"/>
      <c r="AG41" s="24"/>
    </row>
    <row r="42" spans="1:33" ht="20.100000000000001" customHeight="1">
      <c r="A42" s="44"/>
      <c r="B42" s="33" t="s">
        <v>189</v>
      </c>
      <c r="C42" s="33"/>
      <c r="D42" s="33"/>
      <c r="E42" s="33"/>
      <c r="F42" s="33"/>
      <c r="G42" s="33"/>
      <c r="H42" s="18"/>
      <c r="I42" s="18"/>
      <c r="J42" s="103"/>
      <c r="K42" s="104"/>
      <c r="L42" s="104"/>
      <c r="M42" s="104"/>
      <c r="N42" s="104"/>
      <c r="O42" s="105"/>
      <c r="P42" s="33"/>
      <c r="Q42" s="103"/>
      <c r="R42" s="104"/>
      <c r="S42" s="104"/>
      <c r="T42" s="104"/>
      <c r="U42" s="104"/>
      <c r="V42" s="105"/>
      <c r="W42" s="33"/>
      <c r="X42" s="103"/>
      <c r="Y42" s="104"/>
      <c r="Z42" s="104"/>
      <c r="AA42" s="104"/>
      <c r="AB42" s="104"/>
      <c r="AC42" s="105"/>
      <c r="AD42" s="44"/>
      <c r="AE42" s="44"/>
      <c r="AF42" s="44"/>
      <c r="AG42" s="24"/>
    </row>
    <row r="43" spans="1:33" ht="5.25" customHeight="1">
      <c r="A43" s="44"/>
      <c r="B43" s="33"/>
      <c r="C43" s="33"/>
      <c r="D43" s="33"/>
      <c r="E43" s="33"/>
      <c r="F43" s="33"/>
      <c r="G43" s="33"/>
      <c r="H43" s="18"/>
      <c r="I43" s="18"/>
      <c r="J43" s="33"/>
      <c r="K43" s="33"/>
      <c r="L43" s="33"/>
      <c r="M43" s="33"/>
      <c r="N43" s="33"/>
      <c r="O43" s="33"/>
      <c r="P43" s="33"/>
      <c r="Q43" s="33"/>
      <c r="R43" s="33"/>
      <c r="S43" s="33"/>
      <c r="T43" s="33"/>
      <c r="U43" s="33"/>
      <c r="V43" s="33"/>
      <c r="W43" s="33"/>
      <c r="X43" s="33"/>
      <c r="Y43" s="33"/>
      <c r="Z43" s="33"/>
      <c r="AA43" s="33"/>
      <c r="AB43" s="33"/>
      <c r="AC43" s="33"/>
      <c r="AD43" s="44"/>
      <c r="AE43" s="44"/>
      <c r="AF43" s="44"/>
      <c r="AG43" s="24"/>
    </row>
    <row r="44" spans="1:33" ht="20.100000000000001" customHeight="1">
      <c r="A44" s="44"/>
      <c r="B44" s="103"/>
      <c r="C44" s="104"/>
      <c r="D44" s="104"/>
      <c r="E44" s="104"/>
      <c r="F44" s="104"/>
      <c r="G44" s="105"/>
      <c r="H44" s="18"/>
      <c r="I44" s="18"/>
      <c r="J44" s="33" t="s">
        <v>180</v>
      </c>
      <c r="K44" s="33"/>
      <c r="L44" s="33"/>
      <c r="M44" s="33"/>
      <c r="N44" s="33"/>
      <c r="O44" s="33"/>
      <c r="P44" s="33"/>
      <c r="Q44" s="33" t="s">
        <v>180</v>
      </c>
      <c r="R44" s="33"/>
      <c r="S44" s="33"/>
      <c r="T44" s="33"/>
      <c r="U44" s="33"/>
      <c r="V44" s="33"/>
      <c r="W44" s="33"/>
      <c r="X44" s="33" t="s">
        <v>180</v>
      </c>
      <c r="Y44" s="33"/>
      <c r="Z44" s="33"/>
      <c r="AA44" s="33"/>
      <c r="AB44" s="33"/>
      <c r="AC44" s="33"/>
      <c r="AD44" s="44"/>
      <c r="AE44" s="44"/>
      <c r="AF44" s="44"/>
      <c r="AG44" s="24"/>
    </row>
    <row r="45" spans="1:33" ht="5.25" customHeight="1">
      <c r="A45" s="44"/>
      <c r="B45" s="18"/>
      <c r="C45" s="18"/>
      <c r="D45" s="19"/>
      <c r="E45" s="18"/>
      <c r="F45" s="18"/>
      <c r="G45" s="18"/>
      <c r="H45" s="18"/>
      <c r="I45" s="18"/>
      <c r="J45" s="33"/>
      <c r="K45" s="33"/>
      <c r="L45" s="33"/>
      <c r="M45" s="33"/>
      <c r="N45" s="33"/>
      <c r="O45" s="33"/>
      <c r="P45" s="33"/>
      <c r="Q45" s="33"/>
      <c r="R45" s="33"/>
      <c r="S45" s="33"/>
      <c r="T45" s="33"/>
      <c r="U45" s="33"/>
      <c r="V45" s="33"/>
      <c r="W45" s="33"/>
      <c r="X45" s="33"/>
      <c r="Y45" s="33"/>
      <c r="Z45" s="33"/>
      <c r="AA45" s="33"/>
      <c r="AB45" s="33"/>
      <c r="AC45" s="33"/>
      <c r="AD45" s="44"/>
      <c r="AE45" s="44"/>
      <c r="AF45" s="44"/>
      <c r="AG45" s="24"/>
    </row>
    <row r="46" spans="1:33" ht="20.100000000000001" customHeight="1">
      <c r="A46" s="44"/>
      <c r="B46" s="33" t="s">
        <v>181</v>
      </c>
      <c r="C46" s="33"/>
      <c r="D46" s="33"/>
      <c r="E46" s="33"/>
      <c r="F46" s="33"/>
      <c r="G46" s="33"/>
      <c r="H46" s="18"/>
      <c r="I46" s="18"/>
      <c r="J46" s="103"/>
      <c r="K46" s="104"/>
      <c r="L46" s="104"/>
      <c r="M46" s="104"/>
      <c r="N46" s="104"/>
      <c r="O46" s="105"/>
      <c r="P46" s="33"/>
      <c r="Q46" s="103"/>
      <c r="R46" s="104"/>
      <c r="S46" s="104"/>
      <c r="T46" s="104"/>
      <c r="U46" s="104"/>
      <c r="V46" s="105"/>
      <c r="W46" s="33"/>
      <c r="X46" s="103"/>
      <c r="Y46" s="104"/>
      <c r="Z46" s="104"/>
      <c r="AA46" s="104"/>
      <c r="AB46" s="104"/>
      <c r="AC46" s="105"/>
      <c r="AD46" s="44"/>
      <c r="AE46" s="44"/>
      <c r="AF46" s="44"/>
      <c r="AG46" s="24"/>
    </row>
    <row r="47" spans="1:33" ht="5.25" customHeight="1">
      <c r="A47" s="44"/>
      <c r="B47" s="33"/>
      <c r="C47" s="33"/>
      <c r="D47" s="33"/>
      <c r="E47" s="33"/>
      <c r="F47" s="33"/>
      <c r="G47" s="33"/>
      <c r="H47" s="18"/>
      <c r="I47" s="18"/>
      <c r="J47" s="33"/>
      <c r="K47" s="33"/>
      <c r="L47" s="33"/>
      <c r="M47" s="33"/>
      <c r="N47" s="33"/>
      <c r="O47" s="33"/>
      <c r="P47" s="33"/>
      <c r="Q47" s="33"/>
      <c r="R47" s="33"/>
      <c r="S47" s="33"/>
      <c r="T47" s="33"/>
      <c r="U47" s="33"/>
      <c r="V47" s="33"/>
      <c r="W47" s="33"/>
      <c r="X47" s="33"/>
      <c r="Y47" s="33"/>
      <c r="Z47" s="33"/>
      <c r="AA47" s="33"/>
      <c r="AB47" s="33"/>
      <c r="AC47" s="33"/>
      <c r="AD47" s="44"/>
      <c r="AE47" s="44"/>
      <c r="AF47" s="44"/>
      <c r="AG47" s="24"/>
    </row>
    <row r="48" spans="1:33" ht="20.100000000000001" customHeight="1">
      <c r="A48" s="44"/>
      <c r="B48" s="103"/>
      <c r="C48" s="104"/>
      <c r="D48" s="104"/>
      <c r="E48" s="104"/>
      <c r="F48" s="104"/>
      <c r="G48" s="105"/>
      <c r="H48" s="18"/>
      <c r="I48" s="18"/>
      <c r="J48" s="33" t="s">
        <v>181</v>
      </c>
      <c r="K48" s="33"/>
      <c r="L48" s="33"/>
      <c r="M48" s="33"/>
      <c r="N48" s="33"/>
      <c r="O48" s="33"/>
      <c r="P48" s="33"/>
      <c r="Q48" s="33" t="s">
        <v>181</v>
      </c>
      <c r="R48" s="33"/>
      <c r="S48" s="33"/>
      <c r="T48" s="33"/>
      <c r="U48" s="33"/>
      <c r="V48" s="33"/>
      <c r="W48" s="33"/>
      <c r="X48" s="33" t="s">
        <v>181</v>
      </c>
      <c r="Y48" s="33"/>
      <c r="Z48" s="33"/>
      <c r="AA48" s="33"/>
      <c r="AB48" s="33"/>
      <c r="AC48" s="33"/>
      <c r="AD48" s="44"/>
      <c r="AE48" s="44"/>
      <c r="AF48" s="44"/>
      <c r="AG48" s="24"/>
    </row>
    <row r="49" spans="1:33" ht="5.25" customHeight="1">
      <c r="A49" s="18"/>
      <c r="B49" s="33"/>
      <c r="C49" s="33"/>
      <c r="D49" s="33"/>
      <c r="E49" s="33"/>
      <c r="F49" s="33"/>
      <c r="G49" s="33"/>
      <c r="H49" s="18"/>
      <c r="I49" s="18"/>
      <c r="J49" s="33"/>
      <c r="K49" s="33"/>
      <c r="L49" s="33"/>
      <c r="M49" s="33"/>
      <c r="N49" s="33"/>
      <c r="O49" s="33"/>
      <c r="P49" s="33"/>
      <c r="Q49" s="33"/>
      <c r="R49" s="33"/>
      <c r="S49" s="33"/>
      <c r="T49" s="33"/>
      <c r="U49" s="33"/>
      <c r="V49" s="33"/>
      <c r="W49" s="33"/>
      <c r="X49" s="33"/>
      <c r="Y49" s="33"/>
      <c r="Z49" s="33"/>
      <c r="AA49" s="33"/>
      <c r="AB49" s="33"/>
      <c r="AC49" s="33"/>
      <c r="AD49" s="44"/>
      <c r="AE49" s="44"/>
      <c r="AF49" s="44"/>
      <c r="AG49" s="24"/>
    </row>
    <row r="50" spans="1:33" ht="20.100000000000001" customHeight="1">
      <c r="A50" s="18"/>
      <c r="B50" s="33" t="s">
        <v>182</v>
      </c>
      <c r="C50" s="33"/>
      <c r="D50" s="33"/>
      <c r="E50" s="33"/>
      <c r="F50" s="33"/>
      <c r="G50" s="33"/>
      <c r="H50" s="18"/>
      <c r="I50" s="18"/>
      <c r="J50" s="103"/>
      <c r="K50" s="104"/>
      <c r="L50" s="104"/>
      <c r="M50" s="104"/>
      <c r="N50" s="104"/>
      <c r="O50" s="105"/>
      <c r="P50" s="33"/>
      <c r="Q50" s="103"/>
      <c r="R50" s="104"/>
      <c r="S50" s="104"/>
      <c r="T50" s="104"/>
      <c r="U50" s="104"/>
      <c r="V50" s="105"/>
      <c r="W50" s="33"/>
      <c r="X50" s="103"/>
      <c r="Y50" s="104"/>
      <c r="Z50" s="104"/>
      <c r="AA50" s="104"/>
      <c r="AB50" s="104"/>
      <c r="AC50" s="105"/>
      <c r="AD50" s="44"/>
      <c r="AE50" s="44"/>
      <c r="AF50" s="44"/>
    </row>
    <row r="51" spans="1:33" ht="5.25" customHeight="1">
      <c r="A51" s="18"/>
      <c r="B51" s="33"/>
      <c r="C51" s="33"/>
      <c r="D51" s="33"/>
      <c r="E51" s="33"/>
      <c r="F51" s="33"/>
      <c r="G51" s="33"/>
      <c r="H51" s="18"/>
      <c r="I51" s="18"/>
      <c r="J51" s="33"/>
      <c r="K51" s="33"/>
      <c r="L51" s="33"/>
      <c r="M51" s="33"/>
      <c r="N51" s="33"/>
      <c r="O51" s="33"/>
      <c r="P51" s="33"/>
      <c r="Q51" s="33"/>
      <c r="R51" s="33"/>
      <c r="S51" s="33"/>
      <c r="T51" s="33"/>
      <c r="U51" s="33"/>
      <c r="V51" s="33"/>
      <c r="W51" s="33"/>
      <c r="X51" s="33"/>
      <c r="Y51" s="33"/>
      <c r="Z51" s="33"/>
      <c r="AA51" s="33"/>
      <c r="AB51" s="33"/>
      <c r="AC51" s="33"/>
      <c r="AD51" s="44"/>
      <c r="AE51" s="44"/>
      <c r="AF51" s="44"/>
    </row>
    <row r="52" spans="1:33" ht="20.100000000000001" customHeight="1">
      <c r="A52" s="18"/>
      <c r="B52" s="103"/>
      <c r="C52" s="104"/>
      <c r="D52" s="104"/>
      <c r="E52" s="104"/>
      <c r="F52" s="104"/>
      <c r="G52" s="105"/>
      <c r="H52" s="18"/>
      <c r="I52" s="18"/>
      <c r="J52" s="33" t="s">
        <v>182</v>
      </c>
      <c r="K52" s="33"/>
      <c r="L52" s="33"/>
      <c r="M52" s="33"/>
      <c r="N52" s="33"/>
      <c r="O52" s="33"/>
      <c r="P52" s="33"/>
      <c r="Q52" s="33" t="s">
        <v>182</v>
      </c>
      <c r="R52" s="33"/>
      <c r="S52" s="33"/>
      <c r="T52" s="33"/>
      <c r="U52" s="33"/>
      <c r="V52" s="33"/>
      <c r="W52" s="33"/>
      <c r="X52" s="33" t="s">
        <v>182</v>
      </c>
      <c r="Y52" s="33"/>
      <c r="Z52" s="33"/>
      <c r="AA52" s="33"/>
      <c r="AB52" s="33"/>
      <c r="AC52" s="33"/>
      <c r="AD52" s="44"/>
      <c r="AE52" s="44"/>
      <c r="AF52" s="44"/>
    </row>
    <row r="53" spans="1:33" ht="5.25" customHeight="1">
      <c r="A53" s="18"/>
      <c r="B53" s="18"/>
      <c r="C53" s="18"/>
      <c r="D53" s="19"/>
      <c r="E53" s="18"/>
      <c r="F53" s="18"/>
      <c r="G53" s="18"/>
      <c r="H53" s="18"/>
      <c r="I53" s="18"/>
      <c r="J53" s="33"/>
      <c r="K53" s="33"/>
      <c r="L53" s="33"/>
      <c r="M53" s="33"/>
      <c r="N53" s="33"/>
      <c r="O53" s="33"/>
      <c r="P53" s="33"/>
      <c r="Q53" s="33"/>
      <c r="R53" s="33"/>
      <c r="S53" s="33"/>
      <c r="T53" s="33"/>
      <c r="U53" s="33"/>
      <c r="V53" s="33"/>
      <c r="W53" s="33"/>
      <c r="X53" s="33"/>
      <c r="Y53" s="33"/>
      <c r="Z53" s="33"/>
      <c r="AA53" s="33"/>
      <c r="AB53" s="33"/>
      <c r="AC53" s="33"/>
      <c r="AD53" s="44"/>
      <c r="AE53" s="44"/>
      <c r="AF53" s="44"/>
    </row>
    <row r="54" spans="1:33" ht="20.100000000000001" customHeight="1">
      <c r="A54" s="18"/>
      <c r="B54" s="18"/>
      <c r="C54" s="18"/>
      <c r="D54" s="19"/>
      <c r="E54" s="18"/>
      <c r="F54" s="18"/>
      <c r="G54" s="18"/>
      <c r="H54" s="18"/>
      <c r="I54" s="18"/>
      <c r="J54" s="103"/>
      <c r="K54" s="104"/>
      <c r="L54" s="104"/>
      <c r="M54" s="104"/>
      <c r="N54" s="104"/>
      <c r="O54" s="105"/>
      <c r="P54" s="33"/>
      <c r="Q54" s="103"/>
      <c r="R54" s="104"/>
      <c r="S54" s="104"/>
      <c r="T54" s="104"/>
      <c r="U54" s="104"/>
      <c r="V54" s="105"/>
      <c r="W54" s="33"/>
      <c r="X54" s="103"/>
      <c r="Y54" s="104"/>
      <c r="Z54" s="104"/>
      <c r="AA54" s="104"/>
      <c r="AB54" s="104"/>
      <c r="AC54" s="105"/>
      <c r="AD54" s="44"/>
      <c r="AE54" s="44"/>
      <c r="AF54" s="44"/>
    </row>
    <row r="55" spans="1:33" ht="5.25" customHeight="1">
      <c r="A55" s="18"/>
      <c r="B55" s="18"/>
      <c r="C55" s="18"/>
      <c r="D55" s="19"/>
      <c r="E55" s="18"/>
      <c r="F55" s="18"/>
      <c r="G55" s="18"/>
      <c r="H55" s="18"/>
      <c r="I55" s="18"/>
      <c r="J55" s="33"/>
      <c r="K55" s="33"/>
      <c r="L55" s="33"/>
      <c r="M55" s="33"/>
      <c r="N55" s="33"/>
      <c r="O55" s="33"/>
      <c r="P55" s="33"/>
      <c r="Q55" s="33"/>
      <c r="R55" s="33"/>
      <c r="S55" s="33"/>
      <c r="T55" s="33"/>
      <c r="U55" s="33"/>
      <c r="V55" s="33"/>
      <c r="W55" s="33"/>
      <c r="X55" s="33"/>
      <c r="Y55" s="33"/>
      <c r="Z55" s="33"/>
      <c r="AA55" s="33"/>
      <c r="AB55" s="33"/>
      <c r="AC55" s="33"/>
      <c r="AD55" s="44"/>
      <c r="AE55" s="44"/>
      <c r="AF55" s="44"/>
    </row>
    <row r="56" spans="1:33" ht="20.100000000000001" customHeight="1">
      <c r="A56" s="18"/>
      <c r="B56" s="18"/>
      <c r="C56" s="18"/>
      <c r="D56" s="19"/>
      <c r="E56" s="18"/>
      <c r="F56" s="18"/>
      <c r="G56" s="18"/>
      <c r="H56" s="18"/>
      <c r="I56" s="18"/>
      <c r="J56" s="33" t="s">
        <v>183</v>
      </c>
      <c r="K56" s="33"/>
      <c r="L56" s="33"/>
      <c r="M56" s="33"/>
      <c r="N56" s="33"/>
      <c r="O56" s="33"/>
      <c r="P56" s="33"/>
      <c r="Q56" s="33" t="s">
        <v>183</v>
      </c>
      <c r="R56" s="33"/>
      <c r="S56" s="33"/>
      <c r="T56" s="33"/>
      <c r="U56" s="33"/>
      <c r="V56" s="33"/>
      <c r="W56" s="33"/>
      <c r="X56" s="33" t="s">
        <v>183</v>
      </c>
      <c r="Y56" s="33"/>
      <c r="Z56" s="33"/>
      <c r="AA56" s="33"/>
      <c r="AB56" s="33"/>
      <c r="AC56" s="33"/>
      <c r="AD56" s="44"/>
      <c r="AE56" s="44"/>
      <c r="AF56" s="44"/>
    </row>
    <row r="57" spans="1:33" ht="5.25" customHeight="1">
      <c r="A57" s="18"/>
      <c r="B57" s="18"/>
      <c r="C57" s="18"/>
      <c r="D57" s="19"/>
      <c r="E57" s="18"/>
      <c r="F57" s="18"/>
      <c r="G57" s="18"/>
      <c r="H57" s="18"/>
      <c r="I57" s="18"/>
      <c r="J57" s="33"/>
      <c r="K57" s="33"/>
      <c r="L57" s="33"/>
      <c r="M57" s="33"/>
      <c r="N57" s="33"/>
      <c r="O57" s="33"/>
      <c r="P57" s="33"/>
      <c r="Q57" s="33"/>
      <c r="R57" s="33"/>
      <c r="S57" s="33"/>
      <c r="T57" s="33"/>
      <c r="U57" s="33"/>
      <c r="V57" s="33"/>
      <c r="W57" s="33"/>
      <c r="X57" s="33"/>
      <c r="Y57" s="33"/>
      <c r="Z57" s="33"/>
      <c r="AA57" s="33"/>
      <c r="AB57" s="33"/>
      <c r="AC57" s="33"/>
      <c r="AD57" s="44"/>
      <c r="AE57" s="44"/>
      <c r="AF57" s="44"/>
    </row>
    <row r="58" spans="1:33" ht="20.100000000000001" customHeight="1">
      <c r="A58" s="18"/>
      <c r="B58" s="18"/>
      <c r="C58" s="18"/>
      <c r="D58" s="19"/>
      <c r="E58" s="18"/>
      <c r="F58" s="18"/>
      <c r="G58" s="18"/>
      <c r="H58" s="18"/>
      <c r="I58" s="18"/>
      <c r="J58" s="103"/>
      <c r="K58" s="104"/>
      <c r="L58" s="104"/>
      <c r="M58" s="104"/>
      <c r="N58" s="104"/>
      <c r="O58" s="105"/>
      <c r="P58" s="33"/>
      <c r="Q58" s="103"/>
      <c r="R58" s="104"/>
      <c r="S58" s="104"/>
      <c r="T58" s="104"/>
      <c r="U58" s="104"/>
      <c r="V58" s="105"/>
      <c r="W58" s="33"/>
      <c r="X58" s="103"/>
      <c r="Y58" s="104"/>
      <c r="Z58" s="104"/>
      <c r="AA58" s="104"/>
      <c r="AB58" s="104"/>
      <c r="AC58" s="105"/>
      <c r="AD58" s="44"/>
      <c r="AE58" s="44"/>
      <c r="AF58" s="44"/>
    </row>
    <row r="59" spans="1:33" ht="5.25" customHeight="1">
      <c r="A59" s="18"/>
      <c r="B59" s="18"/>
      <c r="C59" s="18"/>
      <c r="D59" s="19"/>
      <c r="E59" s="18"/>
      <c r="F59" s="18"/>
      <c r="G59" s="33"/>
      <c r="H59" s="33"/>
      <c r="I59" s="33"/>
      <c r="J59" s="33"/>
      <c r="K59" s="33"/>
      <c r="L59" s="33"/>
      <c r="M59" s="33"/>
      <c r="N59" s="33"/>
      <c r="O59" s="33"/>
      <c r="P59" s="33"/>
      <c r="Q59" s="33"/>
      <c r="R59" s="33"/>
      <c r="S59" s="33"/>
      <c r="T59" s="33"/>
      <c r="U59" s="33"/>
      <c r="V59" s="33"/>
      <c r="W59" s="33"/>
      <c r="X59" s="33"/>
      <c r="Y59" s="33"/>
      <c r="Z59" s="33"/>
      <c r="AA59" s="33"/>
      <c r="AB59" s="33"/>
      <c r="AC59" s="33"/>
      <c r="AD59" s="18"/>
      <c r="AE59" s="18"/>
      <c r="AF59" s="18"/>
    </row>
    <row r="60" spans="1:33" ht="20.100000000000001" customHeight="1">
      <c r="A60" s="44"/>
      <c r="B60" s="44"/>
      <c r="C60" s="44"/>
      <c r="D60" s="44"/>
      <c r="E60" s="44"/>
      <c r="F60" s="44"/>
      <c r="G60" s="44"/>
      <c r="H60" s="44"/>
      <c r="I60" s="44"/>
      <c r="J60" s="33" t="s">
        <v>185</v>
      </c>
      <c r="K60" s="33"/>
      <c r="L60" s="33"/>
      <c r="M60" s="33"/>
      <c r="N60" s="33"/>
      <c r="O60" s="33"/>
      <c r="P60" s="33"/>
      <c r="Q60" s="33" t="s">
        <v>185</v>
      </c>
      <c r="R60" s="33"/>
      <c r="S60" s="33"/>
      <c r="T60" s="33"/>
      <c r="U60" s="33"/>
      <c r="V60" s="33"/>
      <c r="W60" s="33"/>
      <c r="X60" s="33" t="s">
        <v>185</v>
      </c>
      <c r="Y60" s="33"/>
      <c r="Z60" s="33"/>
      <c r="AA60" s="33"/>
      <c r="AB60" s="33"/>
      <c r="AC60" s="33"/>
      <c r="AD60" s="44"/>
      <c r="AE60" s="44"/>
      <c r="AF60" s="44"/>
    </row>
    <row r="61" spans="1:33" ht="20.100000000000001" customHeight="1">
      <c r="A61" s="44"/>
      <c r="B61" s="44"/>
      <c r="C61" s="44"/>
      <c r="D61" s="44"/>
      <c r="E61" s="44"/>
      <c r="F61" s="44"/>
      <c r="G61" s="44"/>
      <c r="H61" s="44"/>
      <c r="I61" s="44"/>
      <c r="J61" s="33"/>
      <c r="K61" s="33"/>
      <c r="L61" s="33"/>
      <c r="M61" s="33"/>
      <c r="N61" s="33"/>
      <c r="O61" s="33"/>
      <c r="P61" s="33"/>
      <c r="Q61" s="33"/>
      <c r="R61" s="33"/>
      <c r="S61" s="33"/>
      <c r="T61" s="33"/>
      <c r="U61" s="33"/>
      <c r="V61" s="33"/>
      <c r="W61" s="33"/>
      <c r="X61" s="33"/>
      <c r="Y61" s="33"/>
      <c r="Z61" s="33"/>
      <c r="AA61" s="33"/>
      <c r="AB61" s="33"/>
      <c r="AC61" s="33"/>
      <c r="AD61" s="44"/>
      <c r="AE61" s="44"/>
      <c r="AF61" s="44"/>
    </row>
    <row r="62" spans="1:33" ht="20.100000000000001" customHeight="1">
      <c r="A62" s="44"/>
      <c r="B62" s="44"/>
      <c r="C62" s="44"/>
      <c r="D62" s="44"/>
      <c r="E62" s="44"/>
      <c r="F62" s="44"/>
      <c r="G62" s="44"/>
      <c r="H62" s="44"/>
      <c r="I62" s="44"/>
      <c r="J62" s="103"/>
      <c r="K62" s="104"/>
      <c r="L62" s="104"/>
      <c r="M62" s="104"/>
      <c r="N62" s="104"/>
      <c r="O62" s="105"/>
      <c r="P62" s="33"/>
      <c r="Q62" s="103"/>
      <c r="R62" s="104"/>
      <c r="S62" s="104"/>
      <c r="T62" s="104"/>
      <c r="U62" s="104"/>
      <c r="V62" s="105"/>
      <c r="W62" s="33"/>
      <c r="X62" s="103"/>
      <c r="Y62" s="104"/>
      <c r="Z62" s="104"/>
      <c r="AA62" s="104"/>
      <c r="AB62" s="104"/>
      <c r="AC62" s="105"/>
      <c r="AD62" s="44"/>
      <c r="AE62" s="44"/>
      <c r="AF62" s="44"/>
    </row>
    <row r="63" spans="1:33" ht="20.100000000000001"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row>
    <row r="64" spans="1:33"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row r="643" ht="20.100000000000001" customHeight="1"/>
    <row r="644" ht="20.100000000000001" customHeight="1"/>
    <row r="645" ht="20.100000000000001" customHeight="1"/>
    <row r="646" ht="20.100000000000001" customHeight="1"/>
    <row r="647" ht="20.100000000000001" customHeight="1"/>
    <row r="648" ht="20.100000000000001" customHeight="1"/>
    <row r="649" ht="20.100000000000001" customHeight="1"/>
    <row r="650" ht="20.100000000000001" customHeight="1"/>
    <row r="651" ht="20.100000000000001" customHeight="1"/>
    <row r="652" ht="20.100000000000001" customHeight="1"/>
    <row r="653" ht="20.100000000000001" customHeight="1"/>
    <row r="654" ht="20.100000000000001" customHeight="1"/>
    <row r="655" ht="20.100000000000001" customHeight="1"/>
    <row r="656" ht="20.100000000000001" customHeight="1"/>
    <row r="657" ht="20.100000000000001" customHeight="1"/>
    <row r="658" ht="20.100000000000001" customHeight="1"/>
    <row r="659" ht="20.100000000000001" customHeight="1"/>
    <row r="660" ht="20.100000000000001" customHeight="1"/>
    <row r="661" ht="20.100000000000001" customHeight="1"/>
    <row r="662" ht="20.100000000000001" customHeight="1"/>
    <row r="663" ht="20.100000000000001" customHeight="1"/>
    <row r="664" ht="20.100000000000001" customHeight="1"/>
    <row r="665" ht="20.100000000000001" customHeight="1"/>
    <row r="666" ht="20.100000000000001" customHeight="1"/>
    <row r="667" ht="20.100000000000001" customHeight="1"/>
    <row r="668" ht="20.100000000000001" customHeight="1"/>
    <row r="669" ht="20.100000000000001" customHeight="1"/>
    <row r="670" ht="20.100000000000001" customHeight="1"/>
    <row r="671" ht="20.100000000000001" customHeight="1"/>
    <row r="672" ht="20.100000000000001" customHeight="1"/>
    <row r="673" ht="20.100000000000001" customHeight="1"/>
    <row r="674" ht="20.100000000000001" customHeight="1"/>
    <row r="675" ht="20.100000000000001" customHeight="1"/>
    <row r="676" ht="20.100000000000001" customHeight="1"/>
    <row r="677" ht="20.100000000000001" customHeight="1"/>
    <row r="678" ht="20.100000000000001" customHeight="1"/>
    <row r="679" ht="20.100000000000001" customHeight="1"/>
    <row r="680" ht="20.100000000000001" customHeight="1"/>
    <row r="681" ht="20.100000000000001" customHeight="1"/>
    <row r="682" ht="20.100000000000001" customHeight="1"/>
    <row r="683" ht="20.100000000000001" customHeight="1"/>
    <row r="684" ht="20.100000000000001" customHeight="1"/>
    <row r="685" ht="20.100000000000001" customHeight="1"/>
    <row r="686" ht="20.100000000000001" customHeight="1"/>
    <row r="687" ht="20.100000000000001" customHeight="1"/>
    <row r="688" ht="20.100000000000001" customHeight="1"/>
    <row r="689" ht="20.100000000000001" customHeight="1"/>
    <row r="690" ht="20.100000000000001" customHeight="1"/>
    <row r="691" ht="20.100000000000001" customHeight="1"/>
    <row r="692" ht="20.100000000000001" customHeight="1"/>
    <row r="693" ht="20.100000000000001" customHeight="1"/>
    <row r="694" ht="20.100000000000001" customHeight="1"/>
    <row r="695" ht="20.100000000000001" customHeight="1"/>
    <row r="696" ht="20.100000000000001" customHeight="1"/>
    <row r="697" ht="20.100000000000001" customHeight="1"/>
    <row r="698" ht="20.100000000000001" customHeight="1"/>
    <row r="699" ht="20.100000000000001" customHeight="1"/>
    <row r="700" ht="20.100000000000001" customHeight="1"/>
    <row r="701" ht="20.100000000000001" customHeight="1"/>
    <row r="702" ht="20.100000000000001" customHeight="1"/>
    <row r="703" ht="20.100000000000001" customHeight="1"/>
    <row r="704" ht="20.100000000000001" customHeight="1"/>
    <row r="705" ht="20.100000000000001" customHeight="1"/>
    <row r="706" ht="20.100000000000001" customHeight="1"/>
    <row r="707" ht="20.100000000000001" customHeight="1"/>
    <row r="708" ht="20.100000000000001" customHeight="1"/>
    <row r="709" ht="20.100000000000001" customHeight="1"/>
    <row r="710" ht="20.100000000000001" customHeight="1"/>
    <row r="711" ht="20.100000000000001" customHeight="1"/>
    <row r="712" ht="20.100000000000001" customHeight="1"/>
    <row r="713" ht="20.100000000000001" customHeight="1"/>
    <row r="714" ht="20.100000000000001" customHeight="1"/>
    <row r="715" ht="20.100000000000001" customHeight="1"/>
    <row r="716" ht="20.100000000000001" customHeight="1"/>
    <row r="717" ht="20.100000000000001" customHeight="1"/>
    <row r="718" ht="20.100000000000001" customHeight="1"/>
    <row r="719" ht="20.100000000000001" customHeight="1"/>
    <row r="720" ht="20.100000000000001" customHeight="1"/>
    <row r="721" ht="20.100000000000001" customHeight="1"/>
    <row r="722" ht="20.100000000000001" customHeight="1"/>
    <row r="723" ht="20.100000000000001" customHeight="1"/>
    <row r="724" ht="20.100000000000001" customHeight="1"/>
    <row r="725" ht="20.100000000000001" customHeight="1"/>
    <row r="726" ht="20.100000000000001" customHeight="1"/>
    <row r="727" ht="20.100000000000001" customHeight="1"/>
    <row r="728" ht="20.100000000000001" customHeight="1"/>
    <row r="729" ht="20.100000000000001" customHeight="1"/>
    <row r="730" ht="20.100000000000001" customHeight="1"/>
    <row r="731" ht="20.100000000000001" customHeight="1"/>
    <row r="732" ht="20.100000000000001" customHeight="1"/>
    <row r="733" ht="20.100000000000001" customHeight="1"/>
    <row r="734" ht="20.100000000000001" customHeight="1"/>
    <row r="735" ht="20.100000000000001" customHeight="1"/>
    <row r="736" ht="20.100000000000001" customHeight="1"/>
    <row r="737" ht="20.100000000000001" customHeight="1"/>
    <row r="738" ht="20.100000000000001" customHeight="1"/>
    <row r="739" ht="20.100000000000001" customHeight="1"/>
    <row r="740" ht="20.100000000000001" customHeight="1"/>
    <row r="741" ht="20.100000000000001" customHeight="1"/>
    <row r="742" ht="20.100000000000001" customHeight="1"/>
    <row r="743" ht="20.100000000000001" customHeight="1"/>
    <row r="744" ht="20.100000000000001" customHeight="1"/>
    <row r="745" ht="20.100000000000001" customHeight="1"/>
    <row r="746" ht="20.100000000000001" customHeight="1"/>
    <row r="747" ht="20.100000000000001" customHeight="1"/>
    <row r="748" ht="20.100000000000001" customHeight="1"/>
    <row r="749" ht="20.100000000000001" customHeight="1"/>
    <row r="750" ht="20.100000000000001" customHeight="1"/>
    <row r="751" ht="20.100000000000001" customHeight="1"/>
    <row r="752" ht="20.100000000000001" customHeight="1"/>
    <row r="753" ht="20.100000000000001" customHeight="1"/>
    <row r="754" ht="20.100000000000001" customHeight="1"/>
    <row r="755" ht="20.100000000000001" customHeight="1"/>
    <row r="756" ht="20.100000000000001" customHeight="1"/>
    <row r="757" ht="20.100000000000001" customHeight="1"/>
    <row r="758" ht="20.100000000000001" customHeight="1"/>
    <row r="759" ht="20.100000000000001" customHeight="1"/>
    <row r="760" ht="20.100000000000001" customHeight="1"/>
    <row r="761" ht="20.100000000000001" customHeight="1"/>
    <row r="762" ht="20.100000000000001" customHeight="1"/>
    <row r="763" ht="20.100000000000001" customHeight="1"/>
    <row r="764" ht="20.100000000000001" customHeight="1"/>
    <row r="765" ht="20.100000000000001" customHeight="1"/>
    <row r="766" ht="20.100000000000001" customHeight="1"/>
    <row r="767" ht="20.100000000000001" customHeight="1"/>
    <row r="768" ht="20.100000000000001" customHeight="1"/>
    <row r="769" ht="20.100000000000001" customHeight="1"/>
    <row r="770" ht="20.100000000000001" customHeight="1"/>
    <row r="771" ht="20.100000000000001" customHeight="1"/>
    <row r="772" ht="20.100000000000001" customHeight="1"/>
    <row r="773" ht="20.100000000000001" customHeight="1"/>
    <row r="774" ht="20.100000000000001" customHeight="1"/>
    <row r="775" ht="20.100000000000001" customHeight="1"/>
    <row r="776" ht="20.100000000000001" customHeight="1"/>
    <row r="777" ht="20.100000000000001" customHeight="1"/>
    <row r="778" ht="20.100000000000001" customHeight="1"/>
    <row r="779" ht="20.100000000000001" customHeight="1"/>
    <row r="780" ht="20.100000000000001" customHeight="1"/>
    <row r="781" ht="20.100000000000001" customHeight="1"/>
    <row r="782" ht="20.100000000000001" customHeight="1"/>
    <row r="783" ht="20.100000000000001" customHeight="1"/>
    <row r="784" ht="20.100000000000001" customHeight="1"/>
    <row r="785" ht="20.100000000000001" customHeight="1"/>
    <row r="786" ht="20.100000000000001" customHeight="1"/>
    <row r="787" ht="20.100000000000001" customHeight="1"/>
    <row r="788" ht="20.100000000000001" customHeight="1"/>
    <row r="789" ht="20.100000000000001" customHeight="1"/>
    <row r="790" ht="20.100000000000001" customHeight="1"/>
    <row r="791" ht="20.100000000000001" customHeight="1"/>
    <row r="792" ht="20.100000000000001" customHeight="1"/>
    <row r="793" ht="20.100000000000001" customHeight="1"/>
    <row r="794" ht="20.100000000000001" customHeight="1"/>
    <row r="795" ht="20.100000000000001" customHeight="1"/>
    <row r="796" ht="20.100000000000001" customHeight="1"/>
    <row r="797" ht="20.100000000000001" customHeight="1"/>
    <row r="798" ht="20.100000000000001" customHeight="1"/>
    <row r="799" ht="20.100000000000001" customHeight="1"/>
    <row r="800" ht="20.100000000000001" customHeight="1"/>
    <row r="801" ht="20.100000000000001" customHeight="1"/>
    <row r="802" ht="20.100000000000001" customHeight="1"/>
    <row r="803" ht="20.100000000000001" customHeight="1"/>
    <row r="804" ht="20.100000000000001" customHeight="1"/>
    <row r="805" ht="20.100000000000001" customHeight="1"/>
    <row r="806" ht="20.100000000000001" customHeight="1"/>
    <row r="807" ht="20.100000000000001" customHeight="1"/>
    <row r="808" ht="20.100000000000001" customHeight="1"/>
    <row r="809" ht="20.100000000000001" customHeight="1"/>
    <row r="810" ht="20.100000000000001" customHeight="1"/>
    <row r="811" ht="20.100000000000001" customHeight="1"/>
    <row r="812" ht="20.100000000000001" customHeight="1"/>
    <row r="813" ht="20.100000000000001" customHeight="1"/>
    <row r="814" ht="20.100000000000001" customHeight="1"/>
    <row r="815" ht="20.100000000000001" customHeight="1"/>
    <row r="816" ht="20.100000000000001" customHeight="1"/>
    <row r="817" ht="20.100000000000001" customHeight="1"/>
    <row r="818" ht="20.100000000000001" customHeight="1"/>
    <row r="819" ht="20.100000000000001" customHeight="1"/>
    <row r="820" ht="20.100000000000001" customHeight="1"/>
    <row r="821" ht="20.100000000000001" customHeight="1"/>
    <row r="822" ht="20.100000000000001" customHeight="1"/>
    <row r="823" ht="20.100000000000001" customHeight="1"/>
    <row r="824" ht="20.100000000000001" customHeight="1"/>
    <row r="825" ht="20.100000000000001" customHeight="1"/>
    <row r="826" ht="20.100000000000001" customHeight="1"/>
    <row r="827" ht="20.100000000000001" customHeight="1"/>
    <row r="828" ht="20.100000000000001" customHeight="1"/>
    <row r="829" ht="20.100000000000001" customHeight="1"/>
    <row r="830" ht="20.100000000000001" customHeight="1"/>
    <row r="831" ht="20.100000000000001" customHeight="1"/>
    <row r="832" ht="20.100000000000001" customHeight="1"/>
    <row r="833" ht="20.100000000000001" customHeight="1"/>
    <row r="834" ht="20.100000000000001" customHeight="1"/>
    <row r="835" ht="20.100000000000001" customHeight="1"/>
    <row r="836" ht="20.100000000000001" customHeight="1"/>
    <row r="837" ht="20.100000000000001" customHeight="1"/>
    <row r="838" ht="20.100000000000001" customHeight="1"/>
    <row r="839" ht="20.100000000000001" customHeight="1"/>
    <row r="840" ht="20.100000000000001" customHeight="1"/>
    <row r="841" ht="20.100000000000001" customHeight="1"/>
    <row r="842" ht="20.100000000000001" customHeight="1"/>
    <row r="843" ht="20.100000000000001" customHeight="1"/>
    <row r="844" ht="20.100000000000001" customHeight="1"/>
    <row r="845" ht="20.100000000000001" customHeight="1"/>
    <row r="846" ht="20.100000000000001" customHeight="1"/>
    <row r="847" ht="20.100000000000001" customHeight="1"/>
    <row r="848" ht="20.100000000000001" customHeight="1"/>
    <row r="849" ht="20.100000000000001" customHeight="1"/>
    <row r="850" ht="20.100000000000001" customHeight="1"/>
    <row r="851" ht="20.100000000000001" customHeight="1"/>
    <row r="852" ht="20.100000000000001" customHeight="1"/>
    <row r="853" ht="20.100000000000001" customHeight="1"/>
    <row r="854" ht="20.100000000000001" customHeight="1"/>
    <row r="855" ht="20.100000000000001" customHeight="1"/>
    <row r="856" ht="20.100000000000001" customHeight="1"/>
    <row r="857" ht="20.100000000000001" customHeight="1"/>
    <row r="858" ht="20.100000000000001" customHeight="1"/>
    <row r="859" ht="20.100000000000001" customHeight="1"/>
    <row r="860" ht="20.100000000000001" customHeight="1"/>
    <row r="861" ht="20.100000000000001" customHeight="1"/>
    <row r="862" ht="20.100000000000001" customHeight="1"/>
    <row r="863" ht="20.100000000000001" customHeight="1"/>
    <row r="864" ht="20.100000000000001" customHeight="1"/>
    <row r="865" ht="20.100000000000001" customHeight="1"/>
    <row r="866" ht="20.100000000000001" customHeight="1"/>
    <row r="867" ht="20.100000000000001" customHeight="1"/>
    <row r="868" ht="20.100000000000001" customHeight="1"/>
    <row r="869" ht="20.100000000000001" customHeight="1"/>
    <row r="870" ht="20.100000000000001" customHeight="1"/>
    <row r="871" ht="20.100000000000001" customHeight="1"/>
    <row r="872" ht="20.100000000000001" customHeight="1"/>
    <row r="873" ht="20.100000000000001" customHeight="1"/>
    <row r="874" ht="20.100000000000001" customHeight="1"/>
    <row r="875" ht="20.100000000000001" customHeight="1"/>
    <row r="876" ht="20.100000000000001" customHeight="1"/>
    <row r="877" ht="20.100000000000001" customHeight="1"/>
    <row r="878" ht="20.100000000000001" customHeight="1"/>
    <row r="879" ht="20.100000000000001" customHeight="1"/>
    <row r="880" ht="20.100000000000001" customHeight="1"/>
    <row r="881" ht="20.100000000000001" customHeight="1"/>
    <row r="882" ht="20.100000000000001" customHeight="1"/>
    <row r="883" ht="20.100000000000001" customHeight="1"/>
    <row r="884" ht="20.100000000000001" customHeight="1"/>
    <row r="885" ht="20.100000000000001" customHeight="1"/>
    <row r="886" ht="20.100000000000001" customHeight="1"/>
    <row r="887" ht="20.100000000000001" customHeight="1"/>
    <row r="888" ht="20.100000000000001" customHeight="1"/>
    <row r="889" ht="20.100000000000001" customHeight="1"/>
    <row r="890" ht="20.100000000000001" customHeight="1"/>
    <row r="891" ht="20.100000000000001" customHeight="1"/>
    <row r="892" ht="20.100000000000001" customHeight="1"/>
    <row r="893" ht="20.100000000000001" customHeight="1"/>
    <row r="894" ht="20.100000000000001" customHeight="1"/>
    <row r="895" ht="20.100000000000001" customHeight="1"/>
    <row r="896" ht="20.100000000000001" customHeight="1"/>
    <row r="897" ht="20.100000000000001" customHeight="1"/>
    <row r="898" ht="20.100000000000001" customHeight="1"/>
    <row r="899" ht="20.100000000000001" customHeight="1"/>
    <row r="900" ht="20.100000000000001" customHeight="1"/>
    <row r="901" ht="20.100000000000001" customHeight="1"/>
    <row r="902" ht="20.100000000000001" customHeight="1"/>
    <row r="903" ht="20.100000000000001" customHeight="1"/>
    <row r="904" ht="20.100000000000001" customHeight="1"/>
    <row r="905" ht="20.100000000000001" customHeight="1"/>
    <row r="906" ht="20.100000000000001" customHeight="1"/>
    <row r="907" ht="20.100000000000001" customHeight="1"/>
    <row r="908" ht="20.100000000000001" customHeight="1"/>
    <row r="909" ht="20.100000000000001" customHeight="1"/>
    <row r="910" ht="20.100000000000001" customHeight="1"/>
    <row r="911" ht="20.100000000000001" customHeight="1"/>
    <row r="912" ht="20.100000000000001" customHeight="1"/>
    <row r="913" ht="20.100000000000001" customHeight="1"/>
    <row r="914" ht="20.100000000000001" customHeight="1"/>
    <row r="915" ht="20.100000000000001" customHeight="1"/>
    <row r="916" ht="20.100000000000001" customHeight="1"/>
    <row r="917" ht="20.100000000000001" customHeight="1"/>
    <row r="918" ht="20.100000000000001" customHeight="1"/>
    <row r="919" ht="20.100000000000001" customHeight="1"/>
    <row r="920" ht="20.100000000000001" customHeight="1"/>
    <row r="921" ht="20.100000000000001" customHeight="1"/>
    <row r="922" ht="20.100000000000001" customHeight="1"/>
    <row r="923" ht="20.100000000000001" customHeight="1"/>
    <row r="924" ht="20.100000000000001" customHeight="1"/>
    <row r="925" ht="20.100000000000001" customHeight="1"/>
    <row r="926" ht="20.100000000000001" customHeight="1"/>
  </sheetData>
  <sheetProtection sheet="1" selectLockedCells="1"/>
  <mergeCells count="69">
    <mergeCell ref="A10:D10"/>
    <mergeCell ref="A12:D12"/>
    <mergeCell ref="A14:D14"/>
    <mergeCell ref="A16:D16"/>
    <mergeCell ref="E10:F10"/>
    <mergeCell ref="M10:O10"/>
    <mergeCell ref="X14:AC14"/>
    <mergeCell ref="X18:AC18"/>
    <mergeCell ref="E12:F12"/>
    <mergeCell ref="K6:S6"/>
    <mergeCell ref="A2:AF4"/>
    <mergeCell ref="AA1:AD1"/>
    <mergeCell ref="A1:D1"/>
    <mergeCell ref="E1:Z1"/>
    <mergeCell ref="A6:C6"/>
    <mergeCell ref="X22:AC22"/>
    <mergeCell ref="E16:F16"/>
    <mergeCell ref="E18:F18"/>
    <mergeCell ref="E20:F20"/>
    <mergeCell ref="Q14:V14"/>
    <mergeCell ref="Q18:V18"/>
    <mergeCell ref="Q22:V22"/>
    <mergeCell ref="E14:F14"/>
    <mergeCell ref="X26:AC26"/>
    <mergeCell ref="Q54:V54"/>
    <mergeCell ref="J42:O42"/>
    <mergeCell ref="B44:G44"/>
    <mergeCell ref="B48:G48"/>
    <mergeCell ref="B52:G52"/>
    <mergeCell ref="J46:O46"/>
    <mergeCell ref="J50:O50"/>
    <mergeCell ref="J34:O34"/>
    <mergeCell ref="Q34:V34"/>
    <mergeCell ref="Q30:V30"/>
    <mergeCell ref="Q26:V26"/>
    <mergeCell ref="A26:D26"/>
    <mergeCell ref="A28:D28"/>
    <mergeCell ref="J30:O30"/>
    <mergeCell ref="B36:G36"/>
    <mergeCell ref="X62:AC62"/>
    <mergeCell ref="J58:O58"/>
    <mergeCell ref="J62:O62"/>
    <mergeCell ref="J14:O14"/>
    <mergeCell ref="J18:O18"/>
    <mergeCell ref="J22:O22"/>
    <mergeCell ref="J26:O26"/>
    <mergeCell ref="X42:AC42"/>
    <mergeCell ref="X46:AC46"/>
    <mergeCell ref="X50:AC50"/>
    <mergeCell ref="X54:AC54"/>
    <mergeCell ref="X30:AC30"/>
    <mergeCell ref="X34:AC34"/>
    <mergeCell ref="Q62:V62"/>
    <mergeCell ref="Q42:V42"/>
    <mergeCell ref="X58:AC58"/>
    <mergeCell ref="A18:D18"/>
    <mergeCell ref="Q58:V58"/>
    <mergeCell ref="E22:F22"/>
    <mergeCell ref="E24:F24"/>
    <mergeCell ref="E26:F26"/>
    <mergeCell ref="M38:O38"/>
    <mergeCell ref="J54:O54"/>
    <mergeCell ref="Q46:V46"/>
    <mergeCell ref="Q50:V50"/>
    <mergeCell ref="B40:G40"/>
    <mergeCell ref="A22:D22"/>
    <mergeCell ref="A24:D24"/>
    <mergeCell ref="E28:F28"/>
    <mergeCell ref="A20:D20"/>
  </mergeCells>
  <dataValidations xWindow="493" yWindow="615" count="1">
    <dataValidation type="custom" allowBlank="1" showInputMessage="1" showErrorMessage="1" errorTitle="Capitals Only" error="Enter capitals only" promptTitle="Capitals Only" prompt="Enter capitals only" sqref="J14:O14 J18:O18 J22:O22 J26:O26 J30:O30 J34:O34 Q14:V14 Q18:V18 Q22:V22 Q26:V26 Q30:V30 Q34:V34 X14:AC14 X18:AC18 X22:AC22 X26:AC26 X30:AC30 X34:AC34 B52:G52 B48:G48 B44:G44 B40:G40 X42:AC42 X46:AC46 X50:AC50 X54:AC54 X58:AC58 X62:AC62 Q62:V62 Q58:V58 Q54:V54 Q50:V50 Q46:V46 Q42:V42 J42:O42 J46:O46 J50:O50 J54:O54 J58:O58 J62:O62" xr:uid="{E160C802-1AE1-411B-9B7A-B8CECDB3384D}">
      <formula1>EXACT(B14,UPPER(B14))</formula1>
    </dataValidation>
  </dataValidations>
  <hyperlinks>
    <hyperlink ref="A6:C6" location="FMOV562!A1" display="FMOV562 Home" xr:uid="{02FE6864-5A2C-49B1-8374-C2A9ECE141BB}"/>
  </hyperlinks>
  <pageMargins left="0.23622047244094491" right="0.23622047244094491" top="0.74803149606299213" bottom="0.74803149606299213" header="0.31496062992125984" footer="0.31496062992125984"/>
  <pageSetup paperSize="9" scale="50" fitToHeight="2" orientation="portrait" r:id="rId1"/>
  <extLst>
    <ext xmlns:x14="http://schemas.microsoft.com/office/spreadsheetml/2009/9/main" uri="{CCE6A557-97BC-4b89-ADB6-D9C93CAAB3DF}">
      <x14:dataValidations xmlns:xm="http://schemas.microsoft.com/office/excel/2006/main" xWindow="493" yWindow="615" count="2">
        <x14:dataValidation type="list" allowBlank="1" showInputMessage="1" showErrorMessage="1" promptTitle="Unaccompanied Minor (UMNR)" prompt="Select Yes or No and then complete escort details." xr:uid="{2C746C8F-7347-4084-909B-94E7456663BF}">
          <x14:formula1>
            <xm:f>'master data'!$K$2:$K$3</xm:f>
          </x14:formula1>
          <xm:sqref>E10:F10 E12:F12 E14:F14 E16:F16 E18:F18 E20:F20 E22:F22 E24:F24 E26:F26 E28:F28</xm:sqref>
        </x14:dataValidation>
        <x14:dataValidation type="list" allowBlank="1" showInputMessage="1" showErrorMessage="1" xr:uid="{82E843AC-B125-4A60-9CC5-8571C6A60896}">
          <x14:formula1>
            <xm:f>'master data'!$A$2:$A$96</xm:f>
          </x14:formula1>
          <xm:sqref>B36:G36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1F3D0-51C6-40AE-A1E5-C9D9FB667732}">
  <sheetPr>
    <tabColor theme="9"/>
    <pageSetUpPr fitToPage="1"/>
  </sheetPr>
  <dimension ref="A1:AF913"/>
  <sheetViews>
    <sheetView zoomScaleNormal="100" workbookViewId="0">
      <selection activeCell="B11" sqref="B11:M11"/>
    </sheetView>
  </sheetViews>
  <sheetFormatPr defaultColWidth="9.140625" defaultRowHeight="15"/>
  <cols>
    <col min="1" max="30" width="5.5703125" customWidth="1"/>
    <col min="31" max="31" width="0.85546875" customWidth="1"/>
    <col min="32" max="32" width="5.5703125" customWidth="1"/>
  </cols>
  <sheetData>
    <row r="1" spans="1:32" ht="20.100000000000001" customHeight="1">
      <c r="A1" s="21"/>
      <c r="B1" s="21"/>
      <c r="C1" s="21"/>
      <c r="D1" s="21"/>
      <c r="E1" s="88" t="s">
        <v>190</v>
      </c>
      <c r="F1" s="88"/>
      <c r="G1" s="88"/>
      <c r="H1" s="88"/>
      <c r="I1" s="88"/>
      <c r="J1" s="88"/>
      <c r="K1" s="88"/>
      <c r="L1" s="88"/>
      <c r="M1" s="88"/>
      <c r="N1" s="88"/>
      <c r="O1" s="88"/>
      <c r="P1" s="88"/>
      <c r="Q1" s="88"/>
      <c r="R1" s="88"/>
      <c r="S1" s="88"/>
      <c r="T1" s="88"/>
      <c r="U1" s="88"/>
      <c r="V1" s="88"/>
      <c r="W1" s="88"/>
      <c r="X1" s="88"/>
      <c r="Y1" s="88"/>
      <c r="Z1" s="88"/>
      <c r="AA1" s="88" t="s">
        <v>1</v>
      </c>
      <c r="AB1" s="88"/>
      <c r="AC1" s="88"/>
      <c r="AD1" s="88"/>
      <c r="AF1" s="24"/>
    </row>
    <row r="2" spans="1:32" ht="20.100000000000001" customHeight="1">
      <c r="A2" s="90" t="s">
        <v>92</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24"/>
    </row>
    <row r="3" spans="1:32" ht="20.100000000000001" customHeight="1">
      <c r="A3" s="90"/>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24"/>
    </row>
    <row r="4" spans="1:32" ht="20.100000000000001" customHeight="1">
      <c r="A4" s="90"/>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24"/>
    </row>
    <row r="5" spans="1:32" ht="5.25" customHeight="1">
      <c r="A5" s="18"/>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18"/>
      <c r="AD5" s="18"/>
      <c r="AE5" s="18"/>
      <c r="AF5" s="24"/>
    </row>
    <row r="6" spans="1:32" ht="20.100000000000001" customHeight="1">
      <c r="A6" s="85" t="s">
        <v>171</v>
      </c>
      <c r="B6" s="85"/>
      <c r="C6" s="85"/>
      <c r="D6" s="18"/>
      <c r="E6" s="18"/>
      <c r="F6" s="18"/>
      <c r="G6" s="18"/>
      <c r="H6" s="18"/>
      <c r="I6" s="18"/>
      <c r="J6" s="18"/>
      <c r="K6" s="151" t="s">
        <v>191</v>
      </c>
      <c r="L6" s="151"/>
      <c r="M6" s="151"/>
      <c r="N6" s="151"/>
      <c r="O6" s="151"/>
      <c r="P6" s="151"/>
      <c r="Q6" s="151"/>
      <c r="R6" s="151"/>
      <c r="S6" s="151"/>
      <c r="T6" s="33"/>
      <c r="U6" s="33"/>
      <c r="V6" s="33"/>
      <c r="W6" s="33"/>
      <c r="X6" s="33"/>
      <c r="Y6" s="33"/>
      <c r="Z6" s="33"/>
      <c r="AA6" s="33"/>
      <c r="AB6" s="33"/>
      <c r="AC6" s="18"/>
      <c r="AD6" s="18"/>
      <c r="AE6" s="18"/>
      <c r="AF6" s="24"/>
    </row>
    <row r="7" spans="1:32" ht="5.25" customHeight="1">
      <c r="A7" s="18"/>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18"/>
      <c r="AD7" s="18"/>
      <c r="AE7" s="18"/>
      <c r="AF7" s="24"/>
    </row>
    <row r="8" spans="1:32" ht="20.100000000000001" customHeight="1">
      <c r="A8" s="17"/>
      <c r="B8" s="29" t="s">
        <v>192</v>
      </c>
      <c r="C8" s="29"/>
      <c r="D8" s="29"/>
      <c r="E8" s="29"/>
      <c r="F8" s="29"/>
      <c r="G8" s="29"/>
      <c r="H8" s="29"/>
      <c r="I8" s="29"/>
      <c r="J8" s="29"/>
      <c r="K8" s="29"/>
      <c r="L8" s="29"/>
      <c r="M8" s="29"/>
      <c r="N8" s="29"/>
      <c r="O8" s="29"/>
      <c r="P8" s="29"/>
      <c r="Q8" s="29"/>
      <c r="R8" s="29"/>
      <c r="S8" s="29"/>
      <c r="T8" s="29"/>
      <c r="U8" s="29"/>
      <c r="V8" s="29"/>
      <c r="W8" s="29"/>
      <c r="X8" s="29"/>
      <c r="Y8" s="29"/>
      <c r="Z8" s="29"/>
      <c r="AA8" s="29"/>
      <c r="AB8" s="29"/>
      <c r="AC8" s="17"/>
      <c r="AD8" s="17"/>
      <c r="AE8" s="17"/>
      <c r="AF8" s="24"/>
    </row>
    <row r="9" spans="1:32" ht="20.100000000000001" customHeight="1">
      <c r="A9" s="18"/>
      <c r="B9" s="33" t="s">
        <v>193</v>
      </c>
      <c r="C9" s="33"/>
      <c r="D9" s="33"/>
      <c r="E9" s="33"/>
      <c r="F9" s="33"/>
      <c r="G9" s="33"/>
      <c r="H9" s="33"/>
      <c r="I9" s="33"/>
      <c r="J9" s="33"/>
      <c r="K9" s="33"/>
      <c r="L9" s="33"/>
      <c r="M9" s="33"/>
      <c r="N9" s="33"/>
      <c r="O9" s="33"/>
      <c r="P9" s="33"/>
      <c r="Q9" s="33"/>
      <c r="R9" s="33"/>
      <c r="S9" s="33"/>
      <c r="T9" s="33"/>
      <c r="U9" s="33"/>
      <c r="V9" s="33"/>
      <c r="W9" s="33"/>
      <c r="X9" s="33"/>
      <c r="Y9" s="33"/>
      <c r="Z9" s="33"/>
      <c r="AA9" s="33"/>
      <c r="AB9" s="33"/>
      <c r="AC9" s="18"/>
      <c r="AD9" s="18"/>
      <c r="AE9" s="18"/>
      <c r="AF9" s="24"/>
    </row>
    <row r="10" spans="1:32" ht="5.25" customHeight="1">
      <c r="A10" s="18"/>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18"/>
      <c r="AD10" s="18"/>
      <c r="AE10" s="18"/>
      <c r="AF10" s="24"/>
    </row>
    <row r="11" spans="1:32" ht="20.100000000000001" customHeight="1">
      <c r="A11" s="18"/>
      <c r="B11" s="103" t="s">
        <v>194</v>
      </c>
      <c r="C11" s="104"/>
      <c r="D11" s="104"/>
      <c r="E11" s="104"/>
      <c r="F11" s="104"/>
      <c r="G11" s="104"/>
      <c r="H11" s="104"/>
      <c r="I11" s="104"/>
      <c r="J11" s="104"/>
      <c r="K11" s="104"/>
      <c r="L11" s="104"/>
      <c r="M11" s="105"/>
      <c r="N11" s="33"/>
      <c r="O11" s="33"/>
      <c r="P11" s="33"/>
      <c r="Q11" s="33"/>
      <c r="R11" s="33"/>
      <c r="S11" s="33"/>
      <c r="T11" s="33"/>
      <c r="U11" s="33"/>
      <c r="V11" s="33"/>
      <c r="W11" s="33"/>
      <c r="X11" s="33"/>
      <c r="Y11" s="33"/>
      <c r="Z11" s="33"/>
      <c r="AA11" s="33"/>
      <c r="AB11" s="33"/>
      <c r="AC11" s="18"/>
      <c r="AD11" s="18"/>
      <c r="AE11" s="18"/>
      <c r="AF11" s="24"/>
    </row>
    <row r="12" spans="1:32" ht="5.25" customHeight="1">
      <c r="A12" s="18"/>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18"/>
      <c r="AD12" s="18"/>
      <c r="AE12" s="18"/>
      <c r="AF12" s="24"/>
    </row>
    <row r="13" spans="1:32" ht="20.100000000000001" customHeight="1">
      <c r="A13" s="18"/>
      <c r="B13" s="33" t="s">
        <v>195</v>
      </c>
      <c r="C13" s="33"/>
      <c r="D13" s="33"/>
      <c r="E13" s="33"/>
      <c r="F13" s="33"/>
      <c r="G13" s="33"/>
      <c r="H13" s="33"/>
      <c r="I13" s="33"/>
      <c r="J13" s="33" t="s">
        <v>196</v>
      </c>
      <c r="K13" s="33"/>
      <c r="L13" s="33"/>
      <c r="M13" s="33"/>
      <c r="N13" s="33"/>
      <c r="O13" s="33"/>
      <c r="P13" s="33"/>
      <c r="Q13" s="33"/>
      <c r="R13" s="33"/>
      <c r="S13" s="33"/>
      <c r="T13" s="33"/>
      <c r="U13" s="33"/>
      <c r="V13" s="33"/>
      <c r="W13" s="33"/>
      <c r="X13" s="33"/>
      <c r="Y13" s="33"/>
      <c r="Z13" s="33"/>
      <c r="AA13" s="33"/>
      <c r="AB13" s="33"/>
      <c r="AC13" s="18"/>
      <c r="AD13" s="18"/>
      <c r="AE13" s="18"/>
      <c r="AF13" s="24"/>
    </row>
    <row r="14" spans="1:32" ht="5.25" customHeight="1">
      <c r="A14" s="18"/>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18"/>
      <c r="AD14" s="18"/>
      <c r="AE14" s="18"/>
      <c r="AF14" s="24"/>
    </row>
    <row r="15" spans="1:32" ht="20.100000000000001" customHeight="1">
      <c r="A15" s="18"/>
      <c r="B15" s="103"/>
      <c r="C15" s="104"/>
      <c r="D15" s="104"/>
      <c r="E15" s="104"/>
      <c r="F15" s="104"/>
      <c r="G15" s="105"/>
      <c r="H15" s="33"/>
      <c r="I15" s="33"/>
      <c r="J15" s="103"/>
      <c r="K15" s="104"/>
      <c r="L15" s="104"/>
      <c r="M15" s="104"/>
      <c r="N15" s="104"/>
      <c r="O15" s="105"/>
      <c r="P15" s="33"/>
      <c r="Q15" s="33"/>
      <c r="R15" s="33"/>
      <c r="S15" s="33"/>
      <c r="T15" s="33"/>
      <c r="U15" s="33"/>
      <c r="V15" s="33"/>
      <c r="W15" s="33"/>
      <c r="X15" s="33"/>
      <c r="Y15" s="33"/>
      <c r="Z15" s="33"/>
      <c r="AA15" s="33"/>
      <c r="AB15" s="33"/>
      <c r="AC15" s="18"/>
      <c r="AD15" s="18"/>
      <c r="AE15" s="18"/>
      <c r="AF15" s="24"/>
    </row>
    <row r="16" spans="1:32" ht="5.25" customHeight="1">
      <c r="A16" s="18"/>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18"/>
      <c r="AD16" s="18"/>
      <c r="AE16" s="18"/>
      <c r="AF16" s="24"/>
    </row>
    <row r="17" spans="1:32" ht="20.100000000000001" customHeight="1">
      <c r="A17" s="18"/>
      <c r="B17" s="33" t="s">
        <v>197</v>
      </c>
      <c r="C17" s="33"/>
      <c r="D17" s="33"/>
      <c r="E17" s="33"/>
      <c r="F17" s="33"/>
      <c r="G17" s="33"/>
      <c r="H17" s="33"/>
      <c r="I17" s="33"/>
      <c r="J17" s="33" t="s">
        <v>197</v>
      </c>
      <c r="K17" s="33"/>
      <c r="L17" s="33"/>
      <c r="M17" s="33"/>
      <c r="N17" s="33"/>
      <c r="O17" s="33"/>
      <c r="P17" s="33"/>
      <c r="Q17" s="33"/>
      <c r="R17" s="33"/>
      <c r="S17" s="33"/>
      <c r="T17" s="33"/>
      <c r="U17" s="33"/>
      <c r="V17" s="33"/>
      <c r="W17" s="33"/>
      <c r="X17" s="33"/>
      <c r="Y17" s="33"/>
      <c r="Z17" s="33"/>
      <c r="AA17" s="33"/>
      <c r="AB17" s="33"/>
      <c r="AC17" s="18"/>
      <c r="AD17" s="18"/>
      <c r="AE17" s="18"/>
      <c r="AF17" s="24"/>
    </row>
    <row r="18" spans="1:32" ht="5.25" customHeight="1">
      <c r="A18" s="18"/>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18"/>
      <c r="AD18" s="18"/>
      <c r="AE18" s="18"/>
      <c r="AF18" s="24"/>
    </row>
    <row r="19" spans="1:32" ht="20.100000000000001" customHeight="1">
      <c r="A19" s="18"/>
      <c r="B19" s="103"/>
      <c r="C19" s="104"/>
      <c r="D19" s="104"/>
      <c r="E19" s="104"/>
      <c r="F19" s="104"/>
      <c r="G19" s="105"/>
      <c r="H19" s="33"/>
      <c r="I19" s="33"/>
      <c r="J19" s="103"/>
      <c r="K19" s="104"/>
      <c r="L19" s="104"/>
      <c r="M19" s="104"/>
      <c r="N19" s="104"/>
      <c r="O19" s="105"/>
      <c r="P19" s="33"/>
      <c r="Q19" s="33"/>
      <c r="R19" s="33"/>
      <c r="S19" s="33"/>
      <c r="T19" s="33"/>
      <c r="U19" s="33"/>
      <c r="V19" s="33"/>
      <c r="W19" s="33"/>
      <c r="X19" s="33"/>
      <c r="Y19" s="33"/>
      <c r="Z19" s="33"/>
      <c r="AA19" s="33"/>
      <c r="AB19" s="33"/>
      <c r="AC19" s="18"/>
      <c r="AD19" s="18"/>
      <c r="AE19" s="18"/>
      <c r="AF19" s="24"/>
    </row>
    <row r="20" spans="1:32" ht="5.25" customHeight="1">
      <c r="A20" s="18"/>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18"/>
      <c r="AD20" s="18"/>
      <c r="AE20" s="18"/>
      <c r="AF20" s="24"/>
    </row>
    <row r="21" spans="1:32" ht="20.100000000000001" customHeight="1">
      <c r="A21" s="18"/>
      <c r="B21" s="33" t="s">
        <v>158</v>
      </c>
      <c r="C21" s="33"/>
      <c r="D21" s="33"/>
      <c r="E21" s="33"/>
      <c r="F21" s="33"/>
      <c r="G21" s="33"/>
      <c r="H21" s="33"/>
      <c r="I21" s="33"/>
      <c r="J21" s="33" t="s">
        <v>158</v>
      </c>
      <c r="K21" s="33"/>
      <c r="L21" s="33"/>
      <c r="M21" s="33"/>
      <c r="N21" s="33"/>
      <c r="O21" s="33"/>
      <c r="P21" s="33"/>
      <c r="Q21" s="33"/>
      <c r="R21" s="33"/>
      <c r="S21" s="33"/>
      <c r="T21" s="33"/>
      <c r="U21" s="33"/>
      <c r="V21" s="33"/>
      <c r="W21" s="33"/>
      <c r="X21" s="33"/>
      <c r="Y21" s="33"/>
      <c r="Z21" s="33"/>
      <c r="AA21" s="33"/>
      <c r="AB21" s="33"/>
      <c r="AC21" s="18"/>
      <c r="AD21" s="18"/>
      <c r="AE21" s="18"/>
      <c r="AF21" s="24"/>
    </row>
    <row r="22" spans="1:32" ht="5.25" customHeight="1">
      <c r="A22" s="18"/>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18"/>
      <c r="AD22" s="18"/>
      <c r="AE22" s="18"/>
      <c r="AF22" s="24"/>
    </row>
    <row r="23" spans="1:32" ht="20.100000000000001" customHeight="1">
      <c r="A23" s="18"/>
      <c r="B23" s="103"/>
      <c r="C23" s="104"/>
      <c r="D23" s="104"/>
      <c r="E23" s="104"/>
      <c r="F23" s="104"/>
      <c r="G23" s="105"/>
      <c r="H23" s="33"/>
      <c r="I23" s="33"/>
      <c r="J23" s="103"/>
      <c r="K23" s="104"/>
      <c r="L23" s="104"/>
      <c r="M23" s="104"/>
      <c r="N23" s="104"/>
      <c r="O23" s="105"/>
      <c r="P23" s="33"/>
      <c r="Q23" s="33"/>
      <c r="R23" s="33"/>
      <c r="S23" s="33"/>
      <c r="T23" s="33"/>
      <c r="U23" s="33"/>
      <c r="V23" s="33"/>
      <c r="W23" s="33"/>
      <c r="X23" s="33"/>
      <c r="Y23" s="33"/>
      <c r="Z23" s="33"/>
      <c r="AA23" s="33"/>
      <c r="AB23" s="33"/>
      <c r="AC23" s="18"/>
      <c r="AD23" s="18"/>
      <c r="AE23" s="18"/>
      <c r="AF23" s="24"/>
    </row>
    <row r="24" spans="1:32" ht="5.25" customHeight="1">
      <c r="A24" s="18"/>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18"/>
      <c r="AD24" s="18"/>
      <c r="AE24" s="18"/>
      <c r="AF24" s="24"/>
    </row>
    <row r="25" spans="1:32" ht="20.100000000000001" customHeight="1">
      <c r="A25" s="18"/>
      <c r="B25" s="33" t="s">
        <v>160</v>
      </c>
      <c r="C25" s="33"/>
      <c r="D25" s="33"/>
      <c r="E25" s="33"/>
      <c r="F25" s="33"/>
      <c r="G25" s="33"/>
      <c r="H25" s="33"/>
      <c r="I25" s="33"/>
      <c r="J25" s="33" t="s">
        <v>160</v>
      </c>
      <c r="K25" s="33"/>
      <c r="L25" s="33"/>
      <c r="M25" s="33"/>
      <c r="N25" s="33"/>
      <c r="O25" s="33"/>
      <c r="P25" s="33"/>
      <c r="Q25" s="33"/>
      <c r="R25" s="33"/>
      <c r="S25" s="33"/>
      <c r="T25" s="33"/>
      <c r="U25" s="33"/>
      <c r="V25" s="33"/>
      <c r="W25" s="33"/>
      <c r="X25" s="33"/>
      <c r="Y25" s="33"/>
      <c r="Z25" s="33"/>
      <c r="AA25" s="33"/>
      <c r="AB25" s="33"/>
      <c r="AC25" s="18"/>
      <c r="AD25" s="18"/>
      <c r="AE25" s="18"/>
      <c r="AF25" s="24"/>
    </row>
    <row r="26" spans="1:32" ht="5.25" customHeight="1">
      <c r="A26" s="18"/>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18"/>
      <c r="AD26" s="18"/>
      <c r="AE26" s="18"/>
      <c r="AF26" s="24"/>
    </row>
    <row r="27" spans="1:32" ht="20.100000000000001" customHeight="1">
      <c r="A27" s="18"/>
      <c r="B27" s="103"/>
      <c r="C27" s="104"/>
      <c r="D27" s="104"/>
      <c r="E27" s="104"/>
      <c r="F27" s="104"/>
      <c r="G27" s="105"/>
      <c r="H27" s="33"/>
      <c r="I27" s="33"/>
      <c r="J27" s="103"/>
      <c r="K27" s="104"/>
      <c r="L27" s="104"/>
      <c r="M27" s="104"/>
      <c r="N27" s="104"/>
      <c r="O27" s="105"/>
      <c r="P27" s="33"/>
      <c r="Q27" s="33"/>
      <c r="R27" s="33"/>
      <c r="S27" s="33"/>
      <c r="T27" s="33"/>
      <c r="U27" s="33"/>
      <c r="V27" s="33"/>
      <c r="W27" s="33"/>
      <c r="X27" s="33"/>
      <c r="Y27" s="33"/>
      <c r="Z27" s="33"/>
      <c r="AA27" s="33"/>
      <c r="AB27" s="33"/>
      <c r="AC27" s="18"/>
      <c r="AD27" s="18"/>
      <c r="AE27" s="18"/>
      <c r="AF27" s="24"/>
    </row>
    <row r="28" spans="1:32" ht="5.25" customHeight="1">
      <c r="A28" s="18"/>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18"/>
      <c r="AD28" s="18"/>
      <c r="AE28" s="18"/>
      <c r="AF28" s="24"/>
    </row>
    <row r="29" spans="1:32" ht="20.100000000000001" customHeight="1">
      <c r="A29" s="18"/>
      <c r="B29" s="33" t="s">
        <v>198</v>
      </c>
      <c r="C29" s="33"/>
      <c r="D29" s="33"/>
      <c r="E29" s="33"/>
      <c r="F29" s="33"/>
      <c r="G29" s="33"/>
      <c r="H29" s="33"/>
      <c r="I29" s="33"/>
      <c r="J29" s="33" t="s">
        <v>198</v>
      </c>
      <c r="K29" s="33"/>
      <c r="L29" s="33"/>
      <c r="M29" s="33"/>
      <c r="N29" s="33"/>
      <c r="O29" s="33"/>
      <c r="P29" s="33"/>
      <c r="Q29" s="33"/>
      <c r="R29" s="33"/>
      <c r="S29" s="33"/>
      <c r="T29" s="33"/>
      <c r="U29" s="33"/>
      <c r="V29" s="33"/>
      <c r="W29" s="33"/>
      <c r="X29" s="33"/>
      <c r="Y29" s="33"/>
      <c r="Z29" s="33"/>
      <c r="AA29" s="33"/>
      <c r="AB29" s="33"/>
      <c r="AC29" s="18"/>
      <c r="AD29" s="18"/>
      <c r="AE29" s="18"/>
      <c r="AF29" s="24"/>
    </row>
    <row r="30" spans="1:32" ht="5.25" customHeight="1">
      <c r="A30" s="18"/>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18"/>
      <c r="AD30" s="18"/>
      <c r="AE30" s="18"/>
      <c r="AF30" s="24"/>
    </row>
    <row r="31" spans="1:32" ht="20.100000000000001" customHeight="1">
      <c r="A31" s="18"/>
      <c r="B31" s="100"/>
      <c r="C31" s="101"/>
      <c r="D31" s="101"/>
      <c r="E31" s="101"/>
      <c r="F31" s="101"/>
      <c r="G31" s="102"/>
      <c r="H31" s="33"/>
      <c r="I31" s="33"/>
      <c r="J31" s="100"/>
      <c r="K31" s="101"/>
      <c r="L31" s="101"/>
      <c r="M31" s="101"/>
      <c r="N31" s="101"/>
      <c r="O31" s="102"/>
      <c r="P31" s="33"/>
      <c r="Q31" s="33"/>
      <c r="R31" s="33"/>
      <c r="S31" s="33"/>
      <c r="T31" s="33"/>
      <c r="U31" s="33"/>
      <c r="V31" s="33"/>
      <c r="W31" s="33"/>
      <c r="X31" s="33"/>
      <c r="Y31" s="33"/>
      <c r="Z31" s="33"/>
      <c r="AA31" s="33"/>
      <c r="AB31" s="33"/>
      <c r="AC31" s="18"/>
      <c r="AD31" s="18"/>
      <c r="AE31" s="18"/>
      <c r="AF31" s="24"/>
    </row>
    <row r="32" spans="1:32" ht="5.25" customHeight="1">
      <c r="A32" s="18"/>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18"/>
      <c r="AD32" s="18"/>
      <c r="AE32" s="18"/>
      <c r="AF32" s="24"/>
    </row>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row r="643" ht="20.100000000000001" customHeight="1"/>
    <row r="644" ht="20.100000000000001" customHeight="1"/>
    <row r="645" ht="20.100000000000001" customHeight="1"/>
    <row r="646" ht="20.100000000000001" customHeight="1"/>
    <row r="647" ht="20.100000000000001" customHeight="1"/>
    <row r="648" ht="20.100000000000001" customHeight="1"/>
    <row r="649" ht="20.100000000000001" customHeight="1"/>
    <row r="650" ht="20.100000000000001" customHeight="1"/>
    <row r="651" ht="20.100000000000001" customHeight="1"/>
    <row r="652" ht="20.100000000000001" customHeight="1"/>
    <row r="653" ht="20.100000000000001" customHeight="1"/>
    <row r="654" ht="20.100000000000001" customHeight="1"/>
    <row r="655" ht="20.100000000000001" customHeight="1"/>
    <row r="656" ht="20.100000000000001" customHeight="1"/>
    <row r="657" ht="20.100000000000001" customHeight="1"/>
    <row r="658" ht="20.100000000000001" customHeight="1"/>
    <row r="659" ht="20.100000000000001" customHeight="1"/>
    <row r="660" ht="20.100000000000001" customHeight="1"/>
    <row r="661" ht="20.100000000000001" customHeight="1"/>
    <row r="662" ht="20.100000000000001" customHeight="1"/>
    <row r="663" ht="20.100000000000001" customHeight="1"/>
    <row r="664" ht="20.100000000000001" customHeight="1"/>
    <row r="665" ht="20.100000000000001" customHeight="1"/>
    <row r="666" ht="20.100000000000001" customHeight="1"/>
    <row r="667" ht="20.100000000000001" customHeight="1"/>
    <row r="668" ht="20.100000000000001" customHeight="1"/>
    <row r="669" ht="20.100000000000001" customHeight="1"/>
    <row r="670" ht="20.100000000000001" customHeight="1"/>
    <row r="671" ht="20.100000000000001" customHeight="1"/>
    <row r="672" ht="20.100000000000001" customHeight="1"/>
    <row r="673" ht="20.100000000000001" customHeight="1"/>
    <row r="674" ht="20.100000000000001" customHeight="1"/>
    <row r="675" ht="20.100000000000001" customHeight="1"/>
    <row r="676" ht="20.100000000000001" customHeight="1"/>
    <row r="677" ht="20.100000000000001" customHeight="1"/>
    <row r="678" ht="20.100000000000001" customHeight="1"/>
    <row r="679" ht="20.100000000000001" customHeight="1"/>
    <row r="680" ht="20.100000000000001" customHeight="1"/>
    <row r="681" ht="20.100000000000001" customHeight="1"/>
    <row r="682" ht="20.100000000000001" customHeight="1"/>
    <row r="683" ht="20.100000000000001" customHeight="1"/>
    <row r="684" ht="20.100000000000001" customHeight="1"/>
    <row r="685" ht="20.100000000000001" customHeight="1"/>
    <row r="686" ht="20.100000000000001" customHeight="1"/>
    <row r="687" ht="20.100000000000001" customHeight="1"/>
    <row r="688" ht="20.100000000000001" customHeight="1"/>
    <row r="689" ht="20.100000000000001" customHeight="1"/>
    <row r="690" ht="20.100000000000001" customHeight="1"/>
    <row r="691" ht="20.100000000000001" customHeight="1"/>
    <row r="692" ht="20.100000000000001" customHeight="1"/>
    <row r="693" ht="20.100000000000001" customHeight="1"/>
    <row r="694" ht="20.100000000000001" customHeight="1"/>
    <row r="695" ht="20.100000000000001" customHeight="1"/>
    <row r="696" ht="20.100000000000001" customHeight="1"/>
    <row r="697" ht="20.100000000000001" customHeight="1"/>
    <row r="698" ht="20.100000000000001" customHeight="1"/>
    <row r="699" ht="20.100000000000001" customHeight="1"/>
    <row r="700" ht="20.100000000000001" customHeight="1"/>
    <row r="701" ht="20.100000000000001" customHeight="1"/>
    <row r="702" ht="20.100000000000001" customHeight="1"/>
    <row r="703" ht="20.100000000000001" customHeight="1"/>
    <row r="704" ht="20.100000000000001" customHeight="1"/>
    <row r="705" ht="20.100000000000001" customHeight="1"/>
    <row r="706" ht="20.100000000000001" customHeight="1"/>
    <row r="707" ht="20.100000000000001" customHeight="1"/>
    <row r="708" ht="20.100000000000001" customHeight="1"/>
    <row r="709" ht="20.100000000000001" customHeight="1"/>
    <row r="710" ht="20.100000000000001" customHeight="1"/>
    <row r="711" ht="20.100000000000001" customHeight="1"/>
    <row r="712" ht="20.100000000000001" customHeight="1"/>
    <row r="713" ht="20.100000000000001" customHeight="1"/>
    <row r="714" ht="20.100000000000001" customHeight="1"/>
    <row r="715" ht="20.100000000000001" customHeight="1"/>
    <row r="716" ht="20.100000000000001" customHeight="1"/>
    <row r="717" ht="20.100000000000001" customHeight="1"/>
    <row r="718" ht="20.100000000000001" customHeight="1"/>
    <row r="719" ht="20.100000000000001" customHeight="1"/>
    <row r="720" ht="20.100000000000001" customHeight="1"/>
    <row r="721" ht="20.100000000000001" customHeight="1"/>
    <row r="722" ht="20.100000000000001" customHeight="1"/>
    <row r="723" ht="20.100000000000001" customHeight="1"/>
    <row r="724" ht="20.100000000000001" customHeight="1"/>
    <row r="725" ht="20.100000000000001" customHeight="1"/>
    <row r="726" ht="20.100000000000001" customHeight="1"/>
    <row r="727" ht="20.100000000000001" customHeight="1"/>
    <row r="728" ht="20.100000000000001" customHeight="1"/>
    <row r="729" ht="20.100000000000001" customHeight="1"/>
    <row r="730" ht="20.100000000000001" customHeight="1"/>
    <row r="731" ht="20.100000000000001" customHeight="1"/>
    <row r="732" ht="20.100000000000001" customHeight="1"/>
    <row r="733" ht="20.100000000000001" customHeight="1"/>
    <row r="734" ht="20.100000000000001" customHeight="1"/>
    <row r="735" ht="20.100000000000001" customHeight="1"/>
    <row r="736" ht="20.100000000000001" customHeight="1"/>
    <row r="737" ht="20.100000000000001" customHeight="1"/>
    <row r="738" ht="20.100000000000001" customHeight="1"/>
    <row r="739" ht="20.100000000000001" customHeight="1"/>
    <row r="740" ht="20.100000000000001" customHeight="1"/>
    <row r="741" ht="20.100000000000001" customHeight="1"/>
    <row r="742" ht="20.100000000000001" customHeight="1"/>
    <row r="743" ht="20.100000000000001" customHeight="1"/>
    <row r="744" ht="20.100000000000001" customHeight="1"/>
    <row r="745" ht="20.100000000000001" customHeight="1"/>
    <row r="746" ht="20.100000000000001" customHeight="1"/>
    <row r="747" ht="20.100000000000001" customHeight="1"/>
    <row r="748" ht="20.100000000000001" customHeight="1"/>
    <row r="749" ht="20.100000000000001" customHeight="1"/>
    <row r="750" ht="20.100000000000001" customHeight="1"/>
    <row r="751" ht="20.100000000000001" customHeight="1"/>
    <row r="752" ht="20.100000000000001" customHeight="1"/>
    <row r="753" ht="20.100000000000001" customHeight="1"/>
    <row r="754" ht="20.100000000000001" customHeight="1"/>
    <row r="755" ht="20.100000000000001" customHeight="1"/>
    <row r="756" ht="20.100000000000001" customHeight="1"/>
    <row r="757" ht="20.100000000000001" customHeight="1"/>
    <row r="758" ht="20.100000000000001" customHeight="1"/>
    <row r="759" ht="20.100000000000001" customHeight="1"/>
    <row r="760" ht="20.100000000000001" customHeight="1"/>
    <row r="761" ht="20.100000000000001" customHeight="1"/>
    <row r="762" ht="20.100000000000001" customHeight="1"/>
    <row r="763" ht="20.100000000000001" customHeight="1"/>
    <row r="764" ht="20.100000000000001" customHeight="1"/>
    <row r="765" ht="20.100000000000001" customHeight="1"/>
    <row r="766" ht="20.100000000000001" customHeight="1"/>
    <row r="767" ht="20.100000000000001" customHeight="1"/>
    <row r="768" ht="20.100000000000001" customHeight="1"/>
    <row r="769" ht="20.100000000000001" customHeight="1"/>
    <row r="770" ht="20.100000000000001" customHeight="1"/>
    <row r="771" ht="20.100000000000001" customHeight="1"/>
    <row r="772" ht="20.100000000000001" customHeight="1"/>
    <row r="773" ht="20.100000000000001" customHeight="1"/>
    <row r="774" ht="20.100000000000001" customHeight="1"/>
    <row r="775" ht="20.100000000000001" customHeight="1"/>
    <row r="776" ht="20.100000000000001" customHeight="1"/>
    <row r="777" ht="20.100000000000001" customHeight="1"/>
    <row r="778" ht="20.100000000000001" customHeight="1"/>
    <row r="779" ht="20.100000000000001" customHeight="1"/>
    <row r="780" ht="20.100000000000001" customHeight="1"/>
    <row r="781" ht="20.100000000000001" customHeight="1"/>
    <row r="782" ht="20.100000000000001" customHeight="1"/>
    <row r="783" ht="20.100000000000001" customHeight="1"/>
    <row r="784" ht="20.100000000000001" customHeight="1"/>
    <row r="785" ht="20.100000000000001" customHeight="1"/>
    <row r="786" ht="20.100000000000001" customHeight="1"/>
    <row r="787" ht="20.100000000000001" customHeight="1"/>
    <row r="788" ht="20.100000000000001" customHeight="1"/>
    <row r="789" ht="20.100000000000001" customHeight="1"/>
    <row r="790" ht="20.100000000000001" customHeight="1"/>
    <row r="791" ht="20.100000000000001" customHeight="1"/>
    <row r="792" ht="20.100000000000001" customHeight="1"/>
    <row r="793" ht="20.100000000000001" customHeight="1"/>
    <row r="794" ht="20.100000000000001" customHeight="1"/>
    <row r="795" ht="20.100000000000001" customHeight="1"/>
    <row r="796" ht="20.100000000000001" customHeight="1"/>
    <row r="797" ht="20.100000000000001" customHeight="1"/>
    <row r="798" ht="20.100000000000001" customHeight="1"/>
    <row r="799" ht="20.100000000000001" customHeight="1"/>
    <row r="800" ht="20.100000000000001" customHeight="1"/>
    <row r="801" ht="20.100000000000001" customHeight="1"/>
    <row r="802" ht="20.100000000000001" customHeight="1"/>
    <row r="803" ht="20.100000000000001" customHeight="1"/>
    <row r="804" ht="20.100000000000001" customHeight="1"/>
    <row r="805" ht="20.100000000000001" customHeight="1"/>
    <row r="806" ht="20.100000000000001" customHeight="1"/>
    <row r="807" ht="20.100000000000001" customHeight="1"/>
    <row r="808" ht="20.100000000000001" customHeight="1"/>
    <row r="809" ht="20.100000000000001" customHeight="1"/>
    <row r="810" ht="20.100000000000001" customHeight="1"/>
    <row r="811" ht="20.100000000000001" customHeight="1"/>
    <row r="812" ht="20.100000000000001" customHeight="1"/>
    <row r="813" ht="20.100000000000001" customHeight="1"/>
    <row r="814" ht="20.100000000000001" customHeight="1"/>
    <row r="815" ht="20.100000000000001" customHeight="1"/>
    <row r="816" ht="20.100000000000001" customHeight="1"/>
    <row r="817" ht="20.100000000000001" customHeight="1"/>
    <row r="818" ht="20.100000000000001" customHeight="1"/>
    <row r="819" ht="20.100000000000001" customHeight="1"/>
    <row r="820" ht="20.100000000000001" customHeight="1"/>
    <row r="821" ht="20.100000000000001" customHeight="1"/>
    <row r="822" ht="20.100000000000001" customHeight="1"/>
    <row r="823" ht="20.100000000000001" customHeight="1"/>
    <row r="824" ht="20.100000000000001" customHeight="1"/>
    <row r="825" ht="20.100000000000001" customHeight="1"/>
    <row r="826" ht="20.100000000000001" customHeight="1"/>
    <row r="827" ht="20.100000000000001" customHeight="1"/>
    <row r="828" ht="20.100000000000001" customHeight="1"/>
    <row r="829" ht="20.100000000000001" customHeight="1"/>
    <row r="830" ht="20.100000000000001" customHeight="1"/>
    <row r="831" ht="20.100000000000001" customHeight="1"/>
    <row r="832" ht="20.100000000000001" customHeight="1"/>
    <row r="833" ht="20.100000000000001" customHeight="1"/>
    <row r="834" ht="20.100000000000001" customHeight="1"/>
    <row r="835" ht="20.100000000000001" customHeight="1"/>
    <row r="836" ht="20.100000000000001" customHeight="1"/>
    <row r="837" ht="20.100000000000001" customHeight="1"/>
    <row r="838" ht="20.100000000000001" customHeight="1"/>
    <row r="839" ht="20.100000000000001" customHeight="1"/>
    <row r="840" ht="20.100000000000001" customHeight="1"/>
    <row r="841" ht="20.100000000000001" customHeight="1"/>
    <row r="842" ht="20.100000000000001" customHeight="1"/>
    <row r="843" ht="20.100000000000001" customHeight="1"/>
    <row r="844" ht="20.100000000000001" customHeight="1"/>
    <row r="845" ht="20.100000000000001" customHeight="1"/>
    <row r="846" ht="20.100000000000001" customHeight="1"/>
    <row r="847" ht="20.100000000000001" customHeight="1"/>
    <row r="848" ht="20.100000000000001" customHeight="1"/>
    <row r="849" ht="20.100000000000001" customHeight="1"/>
    <row r="850" ht="20.100000000000001" customHeight="1"/>
    <row r="851" ht="20.100000000000001" customHeight="1"/>
    <row r="852" ht="20.100000000000001" customHeight="1"/>
    <row r="853" ht="20.100000000000001" customHeight="1"/>
    <row r="854" ht="20.100000000000001" customHeight="1"/>
    <row r="855" ht="20.100000000000001" customHeight="1"/>
    <row r="856" ht="20.100000000000001" customHeight="1"/>
    <row r="857" ht="20.100000000000001" customHeight="1"/>
    <row r="858" ht="20.100000000000001" customHeight="1"/>
    <row r="859" ht="20.100000000000001" customHeight="1"/>
    <row r="860" ht="20.100000000000001" customHeight="1"/>
    <row r="861" ht="20.100000000000001" customHeight="1"/>
    <row r="862" ht="20.100000000000001" customHeight="1"/>
    <row r="863" ht="20.100000000000001" customHeight="1"/>
    <row r="864" ht="20.100000000000001" customHeight="1"/>
    <row r="865" ht="20.100000000000001" customHeight="1"/>
    <row r="866" ht="20.100000000000001" customHeight="1"/>
    <row r="867" ht="20.100000000000001" customHeight="1"/>
    <row r="868" ht="20.100000000000001" customHeight="1"/>
    <row r="869" ht="20.100000000000001" customHeight="1"/>
    <row r="870" ht="20.100000000000001" customHeight="1"/>
    <row r="871" ht="20.100000000000001" customHeight="1"/>
    <row r="872" ht="20.100000000000001" customHeight="1"/>
    <row r="873" ht="20.100000000000001" customHeight="1"/>
    <row r="874" ht="20.100000000000001" customHeight="1"/>
    <row r="875" ht="20.100000000000001" customHeight="1"/>
    <row r="876" ht="20.100000000000001" customHeight="1"/>
    <row r="877" ht="20.100000000000001" customHeight="1"/>
    <row r="878" ht="20.100000000000001" customHeight="1"/>
    <row r="879" ht="20.100000000000001" customHeight="1"/>
    <row r="880" ht="20.100000000000001" customHeight="1"/>
    <row r="881" ht="20.100000000000001" customHeight="1"/>
    <row r="882" ht="20.100000000000001" customHeight="1"/>
    <row r="883" ht="20.100000000000001" customHeight="1"/>
    <row r="884" ht="20.100000000000001" customHeight="1"/>
    <row r="885" ht="20.100000000000001" customHeight="1"/>
    <row r="886" ht="20.100000000000001" customHeight="1"/>
    <row r="887" ht="20.100000000000001" customHeight="1"/>
    <row r="888" ht="20.100000000000001" customHeight="1"/>
    <row r="889" ht="20.100000000000001" customHeight="1"/>
    <row r="890" ht="20.100000000000001" customHeight="1"/>
    <row r="891" ht="20.100000000000001" customHeight="1"/>
    <row r="892" ht="20.100000000000001" customHeight="1"/>
    <row r="893" ht="20.100000000000001" customHeight="1"/>
    <row r="894" ht="20.100000000000001" customHeight="1"/>
    <row r="895" ht="20.100000000000001" customHeight="1"/>
    <row r="896" ht="20.100000000000001" customHeight="1"/>
    <row r="897" ht="20.100000000000001" customHeight="1"/>
    <row r="898" ht="20.100000000000001" customHeight="1"/>
    <row r="899" ht="20.100000000000001" customHeight="1"/>
    <row r="900" ht="20.100000000000001" customHeight="1"/>
    <row r="901" ht="20.100000000000001" customHeight="1"/>
    <row r="902" ht="20.100000000000001" customHeight="1"/>
    <row r="903" ht="20.100000000000001" customHeight="1"/>
    <row r="904" ht="20.100000000000001" customHeight="1"/>
    <row r="905" ht="20.100000000000001" customHeight="1"/>
    <row r="906" ht="20.100000000000001" customHeight="1"/>
    <row r="907" ht="20.100000000000001" customHeight="1"/>
    <row r="908" ht="20.100000000000001" customHeight="1"/>
    <row r="909" ht="20.100000000000001" customHeight="1"/>
    <row r="910" ht="20.100000000000001" customHeight="1"/>
    <row r="911" ht="20.100000000000001" customHeight="1"/>
    <row r="912" ht="20.100000000000001" customHeight="1"/>
    <row r="913" ht="20.100000000000001" customHeight="1"/>
  </sheetData>
  <sheetProtection sheet="1" selectLockedCells="1"/>
  <mergeCells count="16">
    <mergeCell ref="J19:O19"/>
    <mergeCell ref="J23:O23"/>
    <mergeCell ref="J27:O27"/>
    <mergeCell ref="J31:O31"/>
    <mergeCell ref="B15:G15"/>
    <mergeCell ref="B31:G31"/>
    <mergeCell ref="B23:G23"/>
    <mergeCell ref="B27:G27"/>
    <mergeCell ref="B19:G19"/>
    <mergeCell ref="A2:AE4"/>
    <mergeCell ref="AA1:AD1"/>
    <mergeCell ref="E1:Z1"/>
    <mergeCell ref="B11:M11"/>
    <mergeCell ref="J15:O15"/>
    <mergeCell ref="K6:S6"/>
    <mergeCell ref="A6:C6"/>
  </mergeCells>
  <dataValidations count="6">
    <dataValidation type="custom" allowBlank="1" showInputMessage="1" showErrorMessage="1" errorTitle="Capitals Only" error="Enter capitals only" promptTitle="Contact email" prompt="MOD email and in capitals ONLY." sqref="J27:O27" xr:uid="{6AFB7668-F009-4216-81B2-F158F6B89225}">
      <formula1>EXACT(J27,UPPER(J27))</formula1>
    </dataValidation>
    <dataValidation type="custom" allowBlank="1" showInputMessage="1" showErrorMessage="1" errorTitle="Capitals Only" error="Enter capitals only" promptTitle="Travel Sponsor" prompt="WO and above or civilian of equivalent status._x000a__x000a_Enter capitals only." sqref="B15:G15" xr:uid="{3FC51072-D328-456E-859D-DBF9A8B1E8EC}">
      <formula1>EXACT(B15,UPPER(B15))</formula1>
    </dataValidation>
    <dataValidation type="custom" allowBlank="1" showInputMessage="1" showErrorMessage="1" sqref="B23:G23" xr:uid="{21FA768D-A80A-4A55-BD92-F57FF8B8CA6F}">
      <formula1>EXACT(B23,UPPER(B23))</formula1>
    </dataValidation>
    <dataValidation type="custom" allowBlank="1" showInputMessage="1" showErrorMessage="1" errorTitle="Capitals Only" error="Enter capitals only" promptTitle="Contact email" prompt="MOD email and capitals ONLY" sqref="B27:G27" xr:uid="{A7239CFD-299F-4CFF-A962-EBFF6D870C47}">
      <formula1>EXACT(B27,UPPER(B27))</formula1>
    </dataValidation>
    <dataValidation type="custom" allowBlank="1" showInputMessage="1" showErrorMessage="1" errorTitle="Capitals Only" error="Enter capitals only" promptTitle="Capitals Only" prompt="Enter capitals only" sqref="B31:G31 J31:O31" xr:uid="{E29750AD-01C9-4A00-8016-AF4FA48512AB}">
      <formula1>EXACT(B31,UPPER(B31))</formula1>
    </dataValidation>
    <dataValidation type="custom" allowBlank="1" showInputMessage="1" showErrorMessage="1" errorTitle="Capitals Only" error="Enter capitals only" promptTitle="Capitals Only" prompt="Enter capitals only." sqref="J15:O15" xr:uid="{3D75FFAE-D785-41BC-91F8-D341946D13B9}">
      <formula1>EXACT(J15,UPPER(J15))</formula1>
    </dataValidation>
  </dataValidations>
  <hyperlinks>
    <hyperlink ref="A6:C6" location="FMOV562!A1" display="FMOV562 Home" xr:uid="{EAD755C6-D7D3-4CE9-AEC7-41AD5825EFB0}"/>
  </hyperlinks>
  <pageMargins left="0.23622047244094491" right="0.23622047244094491" top="0.74803149606299213" bottom="0.74803149606299213" header="0.31496062992125984" footer="0.31496062992125984"/>
  <pageSetup paperSize="9" scale="50" fitToHeight="2"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85AC94A-5907-48AF-BAE1-C83125A7B730}">
          <x14:formula1>
            <xm:f>'master data'!$A$2:$A$96</xm:f>
          </x14:formula1>
          <xm:sqref>J19:O19 B19:G19</xm:sqref>
        </x14:dataValidation>
        <x14:dataValidation type="list" allowBlank="1" showInputMessage="1" showErrorMessage="1" xr:uid="{5A531881-B111-4E41-9506-524786CEDD73}">
          <x14:formula1>
            <xm:f>'master data'!$Q$2:$Q$9</xm:f>
          </x14:formula1>
          <xm:sqref>B11:M11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0C35D-30F3-488A-9550-2964FE85CF17}">
  <sheetPr>
    <tabColor theme="9"/>
    <pageSetUpPr fitToPage="1"/>
  </sheetPr>
  <dimension ref="A1:AF980"/>
  <sheetViews>
    <sheetView zoomScaleNormal="100" workbookViewId="0">
      <selection activeCell="P47" sqref="P47:R47"/>
    </sheetView>
  </sheetViews>
  <sheetFormatPr defaultColWidth="9.140625" defaultRowHeight="15"/>
  <cols>
    <col min="1" max="30" width="5.5703125" customWidth="1"/>
    <col min="31" max="31" width="0.85546875" customWidth="1"/>
    <col min="32" max="32" width="5.5703125" customWidth="1"/>
  </cols>
  <sheetData>
    <row r="1" spans="1:32" ht="20.100000000000001" customHeight="1">
      <c r="A1" s="21" t="s">
        <v>199</v>
      </c>
      <c r="B1" s="21"/>
      <c r="C1" s="21"/>
      <c r="D1" s="21"/>
      <c r="E1" s="21"/>
      <c r="G1" s="21"/>
      <c r="H1" s="88" t="s">
        <v>89</v>
      </c>
      <c r="I1" s="88"/>
      <c r="J1" s="88"/>
      <c r="K1" s="88"/>
      <c r="L1" s="88"/>
      <c r="M1" s="88"/>
      <c r="N1" s="88"/>
      <c r="O1" s="88"/>
      <c r="P1" s="88"/>
      <c r="Q1" s="88"/>
      <c r="R1" s="88"/>
      <c r="S1" s="88"/>
      <c r="T1" s="88"/>
      <c r="U1" s="88"/>
      <c r="V1" s="88"/>
      <c r="W1" s="88"/>
      <c r="X1" s="88" t="s">
        <v>1</v>
      </c>
      <c r="Y1" s="88"/>
      <c r="Z1" s="88"/>
      <c r="AA1" s="88"/>
      <c r="AB1" s="88"/>
      <c r="AC1" s="88"/>
      <c r="AD1" s="88"/>
      <c r="AF1" s="24"/>
    </row>
    <row r="2" spans="1:32" ht="20.100000000000001" customHeight="1">
      <c r="A2" s="21" t="s">
        <v>200</v>
      </c>
      <c r="B2" s="20"/>
      <c r="C2" s="20"/>
      <c r="D2" s="22"/>
      <c r="E2" s="21"/>
      <c r="F2" s="20"/>
      <c r="G2" s="20"/>
      <c r="H2" s="20"/>
      <c r="I2" s="20"/>
      <c r="J2" s="20"/>
      <c r="K2" s="20"/>
      <c r="L2" s="20" t="s">
        <v>90</v>
      </c>
      <c r="M2" s="20"/>
      <c r="N2" s="20"/>
      <c r="O2" s="20"/>
      <c r="P2" s="20"/>
      <c r="Q2" s="20"/>
      <c r="R2" s="20"/>
      <c r="S2" s="20"/>
      <c r="T2" s="20"/>
      <c r="U2" s="20"/>
      <c r="V2" s="20"/>
      <c r="W2" s="20"/>
      <c r="X2" s="20"/>
      <c r="Y2" s="20"/>
      <c r="Z2" s="20"/>
      <c r="AA2" s="20"/>
      <c r="AB2" s="20"/>
      <c r="AC2" s="20"/>
      <c r="AD2" s="20"/>
      <c r="AE2" s="20"/>
      <c r="AF2" s="24"/>
    </row>
    <row r="3" spans="1:32" ht="20.100000000000001" customHeight="1">
      <c r="A3" s="90" t="s">
        <v>92</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24"/>
    </row>
    <row r="4" spans="1:32" ht="20.100000000000001" customHeight="1">
      <c r="A4" s="90"/>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24"/>
    </row>
    <row r="5" spans="1:32" ht="20.100000000000001" customHeight="1">
      <c r="A5" s="90"/>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24"/>
    </row>
    <row r="6" spans="1:32" ht="5.25" customHeight="1">
      <c r="A6" s="18"/>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18"/>
      <c r="AD6" s="18"/>
      <c r="AE6" s="18"/>
      <c r="AF6" s="24"/>
    </row>
    <row r="7" spans="1:32" ht="20.100000000000001" customHeight="1">
      <c r="A7" s="85" t="s">
        <v>171</v>
      </c>
      <c r="B7" s="85"/>
      <c r="C7" s="85"/>
      <c r="D7" s="18"/>
      <c r="E7" s="18"/>
      <c r="F7" s="18"/>
      <c r="G7" s="18"/>
      <c r="H7" s="18"/>
      <c r="I7" s="18"/>
      <c r="J7" s="18"/>
      <c r="K7" s="151" t="s">
        <v>201</v>
      </c>
      <c r="L7" s="151"/>
      <c r="M7" s="151"/>
      <c r="N7" s="151"/>
      <c r="O7" s="151"/>
      <c r="P7" s="151"/>
      <c r="Q7" s="151"/>
      <c r="R7" s="151"/>
      <c r="S7" s="151"/>
      <c r="T7" s="33"/>
      <c r="U7" s="33"/>
      <c r="V7" s="33"/>
      <c r="W7" s="33"/>
      <c r="X7" s="33"/>
      <c r="Y7" s="33"/>
      <c r="Z7" s="33"/>
      <c r="AA7" s="33"/>
      <c r="AB7" s="33"/>
      <c r="AC7" s="18"/>
      <c r="AD7" s="18"/>
      <c r="AE7" s="18"/>
      <c r="AF7" s="24"/>
    </row>
    <row r="8" spans="1:32" ht="5.25" customHeight="1">
      <c r="A8" s="18"/>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18"/>
      <c r="AD8" s="18"/>
      <c r="AE8" s="18"/>
      <c r="AF8" s="24"/>
    </row>
    <row r="9" spans="1:32" ht="20.100000000000001" customHeight="1">
      <c r="A9" s="19"/>
      <c r="B9" s="19" t="s">
        <v>202</v>
      </c>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24"/>
    </row>
    <row r="10" spans="1:32" ht="20.100000000000001" customHeight="1">
      <c r="A10" s="17"/>
      <c r="B10" s="17" t="s">
        <v>3</v>
      </c>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24"/>
    </row>
    <row r="11" spans="1:32" ht="20.100000000000001" customHeight="1">
      <c r="A11" s="18"/>
      <c r="B11" s="18"/>
      <c r="C11" s="18"/>
      <c r="D11" s="19"/>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39"/>
      <c r="AF11" s="24"/>
    </row>
    <row r="12" spans="1:32" ht="20.100000000000001" customHeight="1">
      <c r="A12" s="18"/>
      <c r="B12" s="19" t="s">
        <v>203</v>
      </c>
      <c r="C12" s="19"/>
      <c r="D12" s="19"/>
      <c r="E12" s="19"/>
      <c r="F12" s="19"/>
      <c r="G12" s="18"/>
      <c r="H12" s="18"/>
      <c r="I12" s="18"/>
      <c r="J12" s="18"/>
      <c r="K12" s="18"/>
      <c r="L12" s="18"/>
      <c r="M12" s="18"/>
      <c r="N12" s="18"/>
      <c r="O12" s="18"/>
      <c r="P12" s="157"/>
      <c r="Q12" s="158"/>
      <c r="R12" s="158"/>
      <c r="S12" s="158"/>
      <c r="T12" s="158"/>
      <c r="U12" s="158"/>
      <c r="V12" s="158"/>
      <c r="W12" s="158"/>
      <c r="X12" s="158"/>
      <c r="Y12" s="158"/>
      <c r="Z12" s="158"/>
      <c r="AA12" s="158"/>
      <c r="AB12" s="158"/>
      <c r="AC12" s="158"/>
      <c r="AD12" s="159"/>
      <c r="AE12" s="39"/>
      <c r="AF12" s="24"/>
    </row>
    <row r="13" spans="1:32" ht="20.100000000000001" customHeight="1">
      <c r="A13" s="18"/>
      <c r="B13" s="18" t="s">
        <v>204</v>
      </c>
      <c r="C13" s="19"/>
      <c r="D13" s="18"/>
      <c r="E13" s="18"/>
      <c r="F13" s="18"/>
      <c r="G13" s="18"/>
      <c r="H13" s="18"/>
      <c r="I13" s="18"/>
      <c r="J13" s="18"/>
      <c r="K13" s="18"/>
      <c r="L13" s="18"/>
      <c r="M13" s="18"/>
      <c r="N13" s="18"/>
      <c r="O13" s="18"/>
      <c r="P13" s="163"/>
      <c r="Q13" s="164"/>
      <c r="R13" s="164"/>
      <c r="S13" s="164"/>
      <c r="T13" s="164"/>
      <c r="U13" s="164"/>
      <c r="V13" s="164"/>
      <c r="W13" s="164"/>
      <c r="X13" s="164"/>
      <c r="Y13" s="164"/>
      <c r="Z13" s="164"/>
      <c r="AA13" s="164"/>
      <c r="AB13" s="164"/>
      <c r="AC13" s="164"/>
      <c r="AD13" s="165"/>
      <c r="AE13" s="19"/>
      <c r="AF13" s="24"/>
    </row>
    <row r="14" spans="1:32" ht="20.100000000000001" customHeight="1">
      <c r="A14" s="18"/>
      <c r="B14" s="18"/>
      <c r="C14" s="18"/>
      <c r="D14" s="19"/>
      <c r="E14" s="18"/>
      <c r="F14" s="18"/>
      <c r="G14" s="18"/>
      <c r="H14" s="18"/>
      <c r="I14" s="18"/>
      <c r="J14" s="18"/>
      <c r="K14" s="18"/>
      <c r="L14" s="18"/>
      <c r="M14" s="18"/>
      <c r="N14" s="18"/>
      <c r="O14" s="18"/>
      <c r="P14" s="40"/>
      <c r="Q14" s="40"/>
      <c r="R14" s="40"/>
      <c r="S14" s="40"/>
      <c r="T14" s="40"/>
      <c r="U14" s="40"/>
      <c r="V14" s="40"/>
      <c r="W14" s="40"/>
      <c r="X14" s="40"/>
      <c r="Y14" s="40"/>
      <c r="Z14" s="40"/>
      <c r="AA14" s="40"/>
      <c r="AB14" s="40"/>
      <c r="AC14" s="40"/>
      <c r="AD14" s="40"/>
      <c r="AE14" s="19"/>
      <c r="AF14" s="24"/>
    </row>
    <row r="15" spans="1:32" ht="20.100000000000001" customHeight="1">
      <c r="A15" s="18"/>
      <c r="B15" s="19" t="s">
        <v>205</v>
      </c>
      <c r="C15" s="18"/>
      <c r="D15" s="19"/>
      <c r="E15" s="78" t="s">
        <v>206</v>
      </c>
      <c r="F15" s="78"/>
      <c r="G15" s="78"/>
      <c r="H15" s="78"/>
      <c r="I15" s="78"/>
      <c r="J15" s="78"/>
      <c r="K15" s="78"/>
      <c r="L15" s="79"/>
      <c r="M15" s="18"/>
      <c r="N15" s="18"/>
      <c r="O15" s="18"/>
      <c r="P15" s="157"/>
      <c r="Q15" s="158"/>
      <c r="R15" s="158"/>
      <c r="S15" s="158"/>
      <c r="T15" s="158"/>
      <c r="U15" s="158"/>
      <c r="V15" s="158"/>
      <c r="W15" s="158"/>
      <c r="X15" s="158"/>
      <c r="Y15" s="158"/>
      <c r="Z15" s="158"/>
      <c r="AA15" s="158"/>
      <c r="AB15" s="158"/>
      <c r="AC15" s="158"/>
      <c r="AD15" s="159"/>
      <c r="AE15" s="19"/>
      <c r="AF15" s="24"/>
    </row>
    <row r="16" spans="1:32" ht="20.100000000000001" customHeight="1">
      <c r="A16" s="18"/>
      <c r="B16" s="19" t="s">
        <v>207</v>
      </c>
      <c r="C16" s="19"/>
      <c r="D16" s="19"/>
      <c r="E16" s="19"/>
      <c r="F16" s="19"/>
      <c r="G16" s="19"/>
      <c r="H16" s="19"/>
      <c r="I16" s="18"/>
      <c r="J16" s="18"/>
      <c r="K16" s="18"/>
      <c r="L16" s="18"/>
      <c r="M16" s="18"/>
      <c r="N16" s="18"/>
      <c r="O16" s="18"/>
      <c r="P16" s="160"/>
      <c r="Q16" s="161"/>
      <c r="R16" s="161"/>
      <c r="S16" s="161"/>
      <c r="T16" s="161"/>
      <c r="U16" s="161"/>
      <c r="V16" s="161"/>
      <c r="W16" s="161"/>
      <c r="X16" s="161"/>
      <c r="Y16" s="161"/>
      <c r="Z16" s="161"/>
      <c r="AA16" s="161"/>
      <c r="AB16" s="161"/>
      <c r="AC16" s="161"/>
      <c r="AD16" s="162"/>
      <c r="AE16" s="18"/>
      <c r="AF16" s="24"/>
    </row>
    <row r="17" spans="1:32" ht="20.100000000000001" customHeight="1">
      <c r="A17" s="18"/>
      <c r="B17" s="19" t="s">
        <v>208</v>
      </c>
      <c r="C17" s="19"/>
      <c r="D17" s="19"/>
      <c r="E17" s="19"/>
      <c r="F17" s="19"/>
      <c r="G17" s="19"/>
      <c r="H17" s="19"/>
      <c r="I17" s="18"/>
      <c r="J17" s="18"/>
      <c r="K17" s="18"/>
      <c r="L17" s="18"/>
      <c r="M17" s="18"/>
      <c r="N17" s="18"/>
      <c r="O17" s="18"/>
      <c r="P17" s="163"/>
      <c r="Q17" s="164"/>
      <c r="R17" s="164"/>
      <c r="S17" s="164"/>
      <c r="T17" s="164"/>
      <c r="U17" s="164"/>
      <c r="V17" s="164"/>
      <c r="W17" s="164"/>
      <c r="X17" s="164"/>
      <c r="Y17" s="164"/>
      <c r="Z17" s="164"/>
      <c r="AA17" s="164"/>
      <c r="AB17" s="164"/>
      <c r="AC17" s="164"/>
      <c r="AD17" s="165"/>
      <c r="AE17" s="39"/>
      <c r="AF17" s="24"/>
    </row>
    <row r="18" spans="1:32" ht="20.100000000000001" customHeight="1">
      <c r="A18" s="18"/>
      <c r="B18" s="18"/>
      <c r="C18" s="18"/>
      <c r="D18" s="19"/>
      <c r="E18" s="18"/>
      <c r="F18" s="18"/>
      <c r="G18" s="18"/>
      <c r="H18" s="18"/>
      <c r="I18" s="18"/>
      <c r="J18" s="18"/>
      <c r="K18" s="18"/>
      <c r="L18" s="18"/>
      <c r="M18" s="18"/>
      <c r="N18" s="18"/>
      <c r="O18" s="18"/>
      <c r="P18" s="40"/>
      <c r="Q18" s="40"/>
      <c r="R18" s="40"/>
      <c r="S18" s="40"/>
      <c r="T18" s="40"/>
      <c r="U18" s="40"/>
      <c r="V18" s="40"/>
      <c r="W18" s="40"/>
      <c r="X18" s="40"/>
      <c r="Y18" s="40"/>
      <c r="Z18" s="40"/>
      <c r="AA18" s="40"/>
      <c r="AB18" s="40"/>
      <c r="AC18" s="40"/>
      <c r="AD18" s="40"/>
      <c r="AE18" s="39"/>
      <c r="AF18" s="24"/>
    </row>
    <row r="19" spans="1:32" ht="20.100000000000001" customHeight="1">
      <c r="A19" s="18"/>
      <c r="B19" s="19" t="s">
        <v>209</v>
      </c>
      <c r="C19" s="19"/>
      <c r="D19" s="19"/>
      <c r="E19" s="19"/>
      <c r="F19" s="19"/>
      <c r="G19" s="19"/>
      <c r="H19" s="19" t="s">
        <v>210</v>
      </c>
      <c r="I19" s="19"/>
      <c r="J19" s="19"/>
      <c r="K19" s="19"/>
      <c r="L19" s="19"/>
      <c r="M19" s="19"/>
      <c r="N19" s="19"/>
      <c r="O19" s="19"/>
      <c r="P19" s="157"/>
      <c r="Q19" s="158"/>
      <c r="R19" s="158"/>
      <c r="S19" s="158"/>
      <c r="T19" s="158"/>
      <c r="U19" s="158"/>
      <c r="V19" s="158"/>
      <c r="W19" s="158"/>
      <c r="X19" s="158"/>
      <c r="Y19" s="158"/>
      <c r="Z19" s="158"/>
      <c r="AA19" s="158"/>
      <c r="AB19" s="158"/>
      <c r="AC19" s="158"/>
      <c r="AD19" s="159"/>
      <c r="AE19" s="19"/>
      <c r="AF19" s="24"/>
    </row>
    <row r="20" spans="1:32" ht="20.100000000000001" customHeight="1">
      <c r="A20" s="18"/>
      <c r="B20" s="19" t="s">
        <v>211</v>
      </c>
      <c r="C20" s="18"/>
      <c r="D20" s="19"/>
      <c r="E20" s="18"/>
      <c r="F20" s="18"/>
      <c r="G20" s="18"/>
      <c r="H20" s="18"/>
      <c r="I20" s="18"/>
      <c r="J20" s="18"/>
      <c r="K20" s="18"/>
      <c r="L20" s="18"/>
      <c r="M20" s="18"/>
      <c r="N20" s="18"/>
      <c r="O20" s="18"/>
      <c r="P20" s="160"/>
      <c r="Q20" s="161"/>
      <c r="R20" s="161"/>
      <c r="S20" s="161"/>
      <c r="T20" s="161"/>
      <c r="U20" s="161"/>
      <c r="V20" s="161"/>
      <c r="W20" s="161"/>
      <c r="X20" s="161"/>
      <c r="Y20" s="161"/>
      <c r="Z20" s="161"/>
      <c r="AA20" s="161"/>
      <c r="AB20" s="161"/>
      <c r="AC20" s="161"/>
      <c r="AD20" s="162"/>
      <c r="AE20" s="18"/>
      <c r="AF20" s="24"/>
    </row>
    <row r="21" spans="1:32" ht="20.100000000000001" customHeight="1">
      <c r="A21" s="18"/>
      <c r="B21" s="19" t="s">
        <v>212</v>
      </c>
      <c r="C21" s="19"/>
      <c r="D21" s="19"/>
      <c r="E21" s="19"/>
      <c r="F21" s="19"/>
      <c r="G21" s="19"/>
      <c r="H21" s="19"/>
      <c r="I21" s="19"/>
      <c r="J21" s="19"/>
      <c r="K21" s="19"/>
      <c r="L21" s="19"/>
      <c r="M21" s="18"/>
      <c r="N21" s="18"/>
      <c r="O21" s="18"/>
      <c r="P21" s="163"/>
      <c r="Q21" s="164"/>
      <c r="R21" s="164"/>
      <c r="S21" s="164"/>
      <c r="T21" s="164"/>
      <c r="U21" s="164"/>
      <c r="V21" s="164"/>
      <c r="W21" s="164"/>
      <c r="X21" s="164"/>
      <c r="Y21" s="164"/>
      <c r="Z21" s="164"/>
      <c r="AA21" s="164"/>
      <c r="AB21" s="164"/>
      <c r="AC21" s="164"/>
      <c r="AD21" s="165"/>
      <c r="AE21" s="39"/>
      <c r="AF21" s="24"/>
    </row>
    <row r="22" spans="1:32" ht="20.100000000000001" customHeight="1">
      <c r="A22" s="18"/>
      <c r="B22" s="18"/>
      <c r="C22" s="18"/>
      <c r="D22" s="19"/>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39"/>
      <c r="AF22" s="24"/>
    </row>
    <row r="23" spans="1:32" ht="20.100000000000001" customHeight="1">
      <c r="A23" s="18"/>
      <c r="B23" s="19" t="s">
        <v>213</v>
      </c>
      <c r="C23" s="19"/>
      <c r="D23" s="19"/>
      <c r="E23" s="18"/>
      <c r="F23" s="18"/>
      <c r="G23" s="18"/>
      <c r="H23" s="18"/>
      <c r="I23" s="18"/>
      <c r="J23" s="18"/>
      <c r="K23" s="18"/>
      <c r="L23" s="18"/>
      <c r="M23" s="18"/>
      <c r="N23" s="18"/>
      <c r="O23" s="18"/>
      <c r="P23" s="82" t="s">
        <v>214</v>
      </c>
      <c r="Q23" s="82"/>
      <c r="R23" s="82"/>
      <c r="S23" s="82"/>
      <c r="T23" s="82"/>
      <c r="U23" s="82"/>
      <c r="V23" s="82"/>
      <c r="W23" s="82"/>
      <c r="X23" s="82"/>
      <c r="Y23" s="82"/>
      <c r="Z23" s="82"/>
      <c r="AA23" s="82"/>
      <c r="AB23" s="82"/>
      <c r="AC23" s="82"/>
      <c r="AD23" s="82"/>
      <c r="AE23" s="82"/>
      <c r="AF23" s="24"/>
    </row>
    <row r="24" spans="1:32" ht="20.100000000000001" customHeight="1">
      <c r="A24" s="18"/>
      <c r="B24" s="19"/>
      <c r="C24" s="19"/>
      <c r="D24" s="19"/>
      <c r="E24" s="18"/>
      <c r="F24" s="18"/>
      <c r="G24" s="18"/>
      <c r="H24" s="18"/>
      <c r="I24" s="18"/>
      <c r="J24" s="18"/>
      <c r="K24" s="18"/>
      <c r="L24" s="18"/>
      <c r="M24" s="18"/>
      <c r="N24" s="18"/>
      <c r="O24" s="18"/>
      <c r="P24" s="82"/>
      <c r="Q24" s="82"/>
      <c r="R24" s="82"/>
      <c r="S24" s="82"/>
      <c r="T24" s="82"/>
      <c r="U24" s="82"/>
      <c r="V24" s="82"/>
      <c r="W24" s="82"/>
      <c r="X24" s="82"/>
      <c r="Y24" s="82"/>
      <c r="Z24" s="82"/>
      <c r="AA24" s="82"/>
      <c r="AB24" s="82"/>
      <c r="AC24" s="82"/>
      <c r="AD24" s="82"/>
      <c r="AE24" s="82"/>
      <c r="AF24" s="24"/>
    </row>
    <row r="25" spans="1:32" ht="20.100000000000001" customHeight="1">
      <c r="A25" s="18"/>
      <c r="B25" s="19" t="s">
        <v>215</v>
      </c>
      <c r="C25" s="19"/>
      <c r="D25" s="19"/>
      <c r="E25" s="18"/>
      <c r="F25" s="18"/>
      <c r="G25" s="18"/>
      <c r="H25" s="18"/>
      <c r="I25" s="18"/>
      <c r="J25" s="18"/>
      <c r="K25" s="18"/>
      <c r="L25" s="18"/>
      <c r="M25" s="18"/>
      <c r="N25" s="18"/>
      <c r="O25" s="18"/>
      <c r="P25" s="82" t="s">
        <v>216</v>
      </c>
      <c r="Q25" s="82"/>
      <c r="R25" s="82"/>
      <c r="S25" s="82"/>
      <c r="T25" s="82"/>
      <c r="U25" s="82"/>
      <c r="V25" s="82"/>
      <c r="W25" s="82"/>
      <c r="X25" s="82"/>
      <c r="Y25" s="82"/>
      <c r="Z25" s="82"/>
      <c r="AA25" s="82"/>
      <c r="AB25" s="82"/>
      <c r="AC25" s="82"/>
      <c r="AD25" s="82"/>
      <c r="AE25" s="82"/>
      <c r="AF25" s="24"/>
    </row>
    <row r="26" spans="1:32" ht="20.100000000000001" customHeight="1">
      <c r="A26" s="18"/>
      <c r="B26" s="19"/>
      <c r="C26" s="19"/>
      <c r="D26" s="19"/>
      <c r="E26" s="18"/>
      <c r="F26" s="18"/>
      <c r="G26" s="18"/>
      <c r="H26" s="18"/>
      <c r="I26" s="18"/>
      <c r="J26" s="18"/>
      <c r="K26" s="18"/>
      <c r="L26" s="18"/>
      <c r="M26" s="18"/>
      <c r="N26" s="18"/>
      <c r="O26" s="18"/>
      <c r="P26" s="82"/>
      <c r="Q26" s="82"/>
      <c r="R26" s="82"/>
      <c r="S26" s="82"/>
      <c r="T26" s="82"/>
      <c r="U26" s="82"/>
      <c r="V26" s="82"/>
      <c r="W26" s="82"/>
      <c r="X26" s="82"/>
      <c r="Y26" s="82"/>
      <c r="Z26" s="82"/>
      <c r="AA26" s="82"/>
      <c r="AB26" s="82"/>
      <c r="AC26" s="82"/>
      <c r="AD26" s="82"/>
      <c r="AE26" s="82"/>
      <c r="AF26" s="24"/>
    </row>
    <row r="27" spans="1:32" ht="20.100000000000001" customHeight="1">
      <c r="A27" s="18"/>
      <c r="B27" s="19"/>
      <c r="C27" s="19"/>
      <c r="D27" s="19"/>
      <c r="E27" s="18"/>
      <c r="F27" s="18"/>
      <c r="G27" s="18"/>
      <c r="H27" s="18"/>
      <c r="I27" s="18"/>
      <c r="J27" s="18"/>
      <c r="K27" s="18"/>
      <c r="L27" s="18"/>
      <c r="M27" s="18"/>
      <c r="N27" s="18"/>
      <c r="O27" s="18"/>
      <c r="P27" s="82"/>
      <c r="Q27" s="82"/>
      <c r="R27" s="82"/>
      <c r="S27" s="82"/>
      <c r="T27" s="82"/>
      <c r="U27" s="82"/>
      <c r="V27" s="82"/>
      <c r="W27" s="82"/>
      <c r="X27" s="82"/>
      <c r="Y27" s="82"/>
      <c r="Z27" s="82"/>
      <c r="AA27" s="82"/>
      <c r="AB27" s="82"/>
      <c r="AC27" s="82"/>
      <c r="AD27" s="82"/>
      <c r="AE27" s="82"/>
      <c r="AF27" s="24"/>
    </row>
    <row r="28" spans="1:32" ht="20.100000000000001" customHeight="1">
      <c r="A28" s="18"/>
      <c r="B28" s="19" t="s">
        <v>217</v>
      </c>
      <c r="C28" s="19"/>
      <c r="D28" s="19"/>
      <c r="E28" s="18"/>
      <c r="F28" s="18"/>
      <c r="G28" s="18"/>
      <c r="H28" s="18"/>
      <c r="I28" s="18"/>
      <c r="J28" s="18"/>
      <c r="K28" s="18"/>
      <c r="L28" s="18"/>
      <c r="M28" s="18"/>
      <c r="N28" s="18"/>
      <c r="O28" s="18"/>
      <c r="P28" s="166"/>
      <c r="Q28" s="166"/>
      <c r="R28" s="166"/>
      <c r="S28" s="166"/>
      <c r="T28" s="166"/>
      <c r="U28" s="166"/>
      <c r="V28" s="166"/>
      <c r="W28" s="166"/>
      <c r="X28" s="166"/>
      <c r="Y28" s="39"/>
      <c r="Z28" s="39"/>
      <c r="AA28" s="39"/>
      <c r="AB28" s="39"/>
      <c r="AC28" s="39"/>
      <c r="AD28" s="39"/>
      <c r="AE28" s="39"/>
      <c r="AF28" s="24"/>
    </row>
    <row r="29" spans="1:32" ht="20.100000000000001" customHeight="1">
      <c r="A29" s="18"/>
      <c r="B29" s="19"/>
      <c r="C29" s="19"/>
      <c r="D29" s="19"/>
      <c r="E29" s="18"/>
      <c r="F29" s="18"/>
      <c r="G29" s="18"/>
      <c r="H29" s="18"/>
      <c r="I29" s="18"/>
      <c r="J29" s="18"/>
      <c r="K29" s="18"/>
      <c r="L29" s="18"/>
      <c r="M29" s="18"/>
      <c r="N29" s="18"/>
      <c r="O29" s="18"/>
      <c r="P29" s="166"/>
      <c r="Q29" s="166"/>
      <c r="R29" s="166"/>
      <c r="S29" s="166"/>
      <c r="T29" s="166"/>
      <c r="U29" s="166"/>
      <c r="V29" s="166"/>
      <c r="W29" s="166"/>
      <c r="X29" s="166"/>
      <c r="Y29" s="39"/>
      <c r="Z29" s="39"/>
      <c r="AA29" s="39"/>
      <c r="AB29" s="39"/>
      <c r="AC29" s="39"/>
      <c r="AD29" s="39"/>
      <c r="AE29" s="39"/>
      <c r="AF29" s="24"/>
    </row>
    <row r="30" spans="1:32" ht="20.100000000000001" customHeight="1">
      <c r="A30" s="19"/>
      <c r="B30" s="19"/>
      <c r="C30" s="19"/>
      <c r="D30" s="19"/>
      <c r="E30" s="19"/>
      <c r="F30" s="19"/>
      <c r="G30" s="19"/>
      <c r="H30" s="19"/>
      <c r="I30" s="19"/>
      <c r="J30" s="19"/>
      <c r="K30" s="19"/>
      <c r="L30" s="19"/>
      <c r="M30" s="19"/>
      <c r="N30" s="19"/>
      <c r="O30" s="19"/>
      <c r="P30" s="166"/>
      <c r="Q30" s="166"/>
      <c r="R30" s="166"/>
      <c r="S30" s="166"/>
      <c r="T30" s="166"/>
      <c r="U30" s="166"/>
      <c r="V30" s="166"/>
      <c r="W30" s="166"/>
      <c r="X30" s="166"/>
      <c r="Y30" s="19"/>
      <c r="Z30" s="19"/>
      <c r="AA30" s="19"/>
      <c r="AB30" s="19"/>
      <c r="AC30" s="19"/>
      <c r="AD30" s="19"/>
      <c r="AE30" s="19"/>
      <c r="AF30" s="24"/>
    </row>
    <row r="31" spans="1:32" ht="20.100000000000001" customHeight="1">
      <c r="A31" s="19"/>
      <c r="B31" s="19"/>
      <c r="C31" s="19"/>
      <c r="D31" s="19"/>
      <c r="E31" s="19"/>
      <c r="F31" s="19"/>
      <c r="G31" s="19"/>
      <c r="H31" s="19"/>
      <c r="I31" s="19"/>
      <c r="J31" s="19"/>
      <c r="K31" s="19"/>
      <c r="L31" s="19"/>
      <c r="M31" s="19"/>
      <c r="N31" s="19"/>
      <c r="O31" s="19"/>
      <c r="P31" s="166"/>
      <c r="Q31" s="166"/>
      <c r="R31" s="166"/>
      <c r="S31" s="166"/>
      <c r="T31" s="166"/>
      <c r="U31" s="166"/>
      <c r="V31" s="166"/>
      <c r="W31" s="166"/>
      <c r="X31" s="166"/>
      <c r="Y31" s="19"/>
      <c r="Z31" s="19"/>
      <c r="AA31" s="19"/>
      <c r="AB31" s="19"/>
      <c r="AC31" s="19"/>
      <c r="AD31" s="19"/>
      <c r="AE31" s="19"/>
      <c r="AF31" s="24"/>
    </row>
    <row r="32" spans="1:32" ht="20.100000000000001" customHeight="1">
      <c r="A32" s="19"/>
      <c r="B32" s="19"/>
      <c r="C32" s="19"/>
      <c r="D32" s="19"/>
      <c r="E32" s="19"/>
      <c r="F32" s="19"/>
      <c r="G32" s="19"/>
      <c r="H32" s="19"/>
      <c r="I32" s="19"/>
      <c r="J32" s="19"/>
      <c r="K32" s="19"/>
      <c r="L32" s="19"/>
      <c r="M32" s="19"/>
      <c r="N32" s="19"/>
      <c r="O32" s="19"/>
      <c r="P32" s="166"/>
      <c r="Q32" s="166"/>
      <c r="R32" s="166"/>
      <c r="S32" s="166"/>
      <c r="T32" s="166"/>
      <c r="U32" s="166"/>
      <c r="V32" s="166"/>
      <c r="W32" s="166"/>
      <c r="X32" s="166"/>
      <c r="Y32" s="19"/>
      <c r="Z32" s="19"/>
      <c r="AA32" s="19"/>
      <c r="AB32" s="19"/>
      <c r="AC32" s="19"/>
      <c r="AD32" s="19"/>
      <c r="AE32" s="19"/>
      <c r="AF32" s="24"/>
    </row>
    <row r="33" spans="1:32" ht="20.100000000000001" customHeight="1">
      <c r="A33" s="18"/>
      <c r="B33" s="18"/>
      <c r="C33" s="18"/>
      <c r="D33" s="19"/>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39"/>
      <c r="AF33" s="24"/>
    </row>
    <row r="34" spans="1:32" ht="20.100000000000001" customHeight="1">
      <c r="A34" s="18"/>
      <c r="B34" s="152" t="s">
        <v>218</v>
      </c>
      <c r="C34" s="152"/>
      <c r="D34" s="152"/>
      <c r="E34" s="152"/>
      <c r="F34" s="152"/>
      <c r="G34" s="152"/>
      <c r="H34" s="152"/>
      <c r="I34" s="152"/>
      <c r="J34" s="152"/>
      <c r="K34" s="152"/>
      <c r="L34" s="152"/>
      <c r="M34" s="152"/>
      <c r="N34" s="152"/>
      <c r="O34" s="18"/>
      <c r="P34" s="156"/>
      <c r="Q34" s="156"/>
      <c r="R34" s="156"/>
      <c r="S34" s="156"/>
      <c r="T34" s="156"/>
      <c r="U34" s="156"/>
      <c r="V34" s="156"/>
      <c r="W34" s="156"/>
      <c r="X34" s="156"/>
      <c r="Y34" s="156"/>
      <c r="Z34" s="156"/>
      <c r="AA34" s="156"/>
      <c r="AB34" s="156"/>
      <c r="AC34" s="156"/>
      <c r="AD34" s="156"/>
      <c r="AE34" s="39"/>
      <c r="AF34" s="24"/>
    </row>
    <row r="35" spans="1:32" ht="20.100000000000001" customHeight="1">
      <c r="A35" s="18"/>
      <c r="B35" s="152"/>
      <c r="C35" s="152"/>
      <c r="D35" s="152"/>
      <c r="E35" s="152"/>
      <c r="F35" s="152"/>
      <c r="G35" s="152"/>
      <c r="H35" s="152"/>
      <c r="I35" s="152"/>
      <c r="J35" s="152"/>
      <c r="K35" s="152"/>
      <c r="L35" s="152"/>
      <c r="M35" s="152"/>
      <c r="N35" s="152"/>
      <c r="O35" s="18"/>
      <c r="P35" s="156"/>
      <c r="Q35" s="156"/>
      <c r="R35" s="156"/>
      <c r="S35" s="156"/>
      <c r="T35" s="156"/>
      <c r="U35" s="156"/>
      <c r="V35" s="156"/>
      <c r="W35" s="156"/>
      <c r="X35" s="156"/>
      <c r="Y35" s="156"/>
      <c r="Z35" s="156"/>
      <c r="AA35" s="156"/>
      <c r="AB35" s="156"/>
      <c r="AC35" s="156"/>
      <c r="AD35" s="156"/>
      <c r="AE35" s="39"/>
      <c r="AF35" s="24"/>
    </row>
    <row r="36" spans="1:32" ht="20.100000000000001" customHeight="1">
      <c r="A36" s="18"/>
      <c r="B36" s="18"/>
      <c r="C36" s="18"/>
      <c r="D36" s="19"/>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9"/>
      <c r="AF36" s="24"/>
    </row>
    <row r="37" spans="1:32" ht="20.100000000000001" customHeight="1">
      <c r="A37" s="18"/>
      <c r="B37" s="152" t="s">
        <v>219</v>
      </c>
      <c r="C37" s="152"/>
      <c r="D37" s="152"/>
      <c r="E37" s="152"/>
      <c r="F37" s="152"/>
      <c r="G37" s="152"/>
      <c r="H37" s="152"/>
      <c r="I37" s="152"/>
      <c r="J37" s="152"/>
      <c r="K37" s="152"/>
      <c r="L37" s="152"/>
      <c r="M37" s="152"/>
      <c r="N37" s="152"/>
      <c r="O37" s="18"/>
      <c r="P37" s="156"/>
      <c r="Q37" s="156"/>
      <c r="R37" s="156"/>
      <c r="S37" s="156"/>
      <c r="T37" s="156"/>
      <c r="U37" s="156"/>
      <c r="V37" s="156"/>
      <c r="W37" s="156"/>
      <c r="X37" s="156"/>
      <c r="Y37" s="156"/>
      <c r="Z37" s="156"/>
      <c r="AA37" s="156"/>
      <c r="AB37" s="156"/>
      <c r="AC37" s="156"/>
      <c r="AD37" s="156"/>
      <c r="AE37" s="19"/>
      <c r="AF37" s="24"/>
    </row>
    <row r="38" spans="1:32" ht="20.100000000000001" customHeight="1">
      <c r="A38" s="18"/>
      <c r="B38" s="152"/>
      <c r="C38" s="152"/>
      <c r="D38" s="152"/>
      <c r="E38" s="152"/>
      <c r="F38" s="152"/>
      <c r="G38" s="152"/>
      <c r="H38" s="152"/>
      <c r="I38" s="152"/>
      <c r="J38" s="152"/>
      <c r="K38" s="152"/>
      <c r="L38" s="152"/>
      <c r="M38" s="152"/>
      <c r="N38" s="152"/>
      <c r="O38" s="18"/>
      <c r="P38" s="156"/>
      <c r="Q38" s="156"/>
      <c r="R38" s="156"/>
      <c r="S38" s="156"/>
      <c r="T38" s="156"/>
      <c r="U38" s="156"/>
      <c r="V38" s="156"/>
      <c r="W38" s="156"/>
      <c r="X38" s="156"/>
      <c r="Y38" s="156"/>
      <c r="Z38" s="156"/>
      <c r="AA38" s="156"/>
      <c r="AB38" s="156"/>
      <c r="AC38" s="156"/>
      <c r="AD38" s="156"/>
      <c r="AE38" s="19"/>
      <c r="AF38" s="24"/>
    </row>
    <row r="39" spans="1:32" ht="20.100000000000001" customHeight="1">
      <c r="A39" s="18"/>
      <c r="B39" s="18"/>
      <c r="C39" s="18"/>
      <c r="D39" s="19"/>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24"/>
    </row>
    <row r="40" spans="1:32" ht="20.100000000000001" customHeight="1">
      <c r="A40" s="18"/>
      <c r="B40" s="152" t="s">
        <v>220</v>
      </c>
      <c r="C40" s="152"/>
      <c r="D40" s="152"/>
      <c r="E40" s="152"/>
      <c r="F40" s="152"/>
      <c r="G40" s="152"/>
      <c r="H40" s="152"/>
      <c r="I40" s="152"/>
      <c r="J40" s="152"/>
      <c r="K40" s="152"/>
      <c r="L40" s="152"/>
      <c r="M40" s="152"/>
      <c r="N40" s="152"/>
      <c r="O40" s="18"/>
      <c r="P40" s="18" t="s">
        <v>221</v>
      </c>
      <c r="Q40" s="18"/>
      <c r="R40" s="18"/>
      <c r="S40" s="18"/>
      <c r="T40" s="18" t="s">
        <v>222</v>
      </c>
      <c r="U40" s="18"/>
      <c r="V40" s="18"/>
      <c r="W40" s="18" t="s">
        <v>223</v>
      </c>
      <c r="X40" s="18"/>
      <c r="Y40" s="18"/>
      <c r="Z40" s="18"/>
      <c r="AA40" s="18" t="s">
        <v>224</v>
      </c>
      <c r="AB40" s="18"/>
      <c r="AC40" s="18"/>
      <c r="AD40" s="18"/>
      <c r="AE40" s="18"/>
      <c r="AF40" s="24"/>
    </row>
    <row r="41" spans="1:32" ht="20.100000000000001" customHeight="1">
      <c r="A41" s="18"/>
      <c r="B41" s="152"/>
      <c r="C41" s="152"/>
      <c r="D41" s="152"/>
      <c r="E41" s="152"/>
      <c r="F41" s="152"/>
      <c r="G41" s="152"/>
      <c r="H41" s="152"/>
      <c r="I41" s="152"/>
      <c r="J41" s="152"/>
      <c r="K41" s="152"/>
      <c r="L41" s="152"/>
      <c r="M41" s="152"/>
      <c r="N41" s="152"/>
      <c r="O41" s="18"/>
      <c r="P41" s="153"/>
      <c r="Q41" s="154"/>
      <c r="R41" s="155"/>
      <c r="S41" s="18"/>
      <c r="T41" s="18"/>
      <c r="U41" s="18"/>
      <c r="V41" s="18"/>
      <c r="W41" s="153"/>
      <c r="X41" s="154"/>
      <c r="Y41" s="155"/>
      <c r="Z41" s="18"/>
      <c r="AA41" s="153"/>
      <c r="AB41" s="154"/>
      <c r="AC41" s="155"/>
      <c r="AD41" s="18"/>
      <c r="AE41" s="18"/>
      <c r="AF41" s="24"/>
    </row>
    <row r="42" spans="1:32" ht="20.100000000000001" customHeight="1">
      <c r="A42" s="18"/>
      <c r="B42" s="152"/>
      <c r="C42" s="152"/>
      <c r="D42" s="152"/>
      <c r="E42" s="152"/>
      <c r="F42" s="152"/>
      <c r="G42" s="152"/>
      <c r="H42" s="152"/>
      <c r="I42" s="152"/>
      <c r="J42" s="152"/>
      <c r="K42" s="152"/>
      <c r="L42" s="152"/>
      <c r="M42" s="152"/>
      <c r="N42" s="152"/>
      <c r="O42" s="18"/>
      <c r="P42" s="18"/>
      <c r="Q42" s="18"/>
      <c r="R42" s="18"/>
      <c r="S42" s="18"/>
      <c r="T42" s="18"/>
      <c r="U42" s="18"/>
      <c r="V42" s="18"/>
      <c r="W42" s="18"/>
      <c r="X42" s="18"/>
      <c r="Y42" s="18"/>
      <c r="Z42" s="18"/>
      <c r="AA42" s="18"/>
      <c r="AB42" s="18"/>
      <c r="AC42" s="18"/>
      <c r="AD42" s="18"/>
      <c r="AE42" s="18"/>
      <c r="AF42" s="24"/>
    </row>
    <row r="43" spans="1:32" ht="20.100000000000001" customHeight="1">
      <c r="A43" s="18"/>
      <c r="B43" s="152" t="s">
        <v>225</v>
      </c>
      <c r="C43" s="152"/>
      <c r="D43" s="152"/>
      <c r="E43" s="152"/>
      <c r="F43" s="152"/>
      <c r="G43" s="152"/>
      <c r="H43" s="152"/>
      <c r="I43" s="152"/>
      <c r="J43" s="152"/>
      <c r="K43" s="152"/>
      <c r="L43" s="152"/>
      <c r="M43" s="152"/>
      <c r="N43" s="152"/>
      <c r="O43" s="18"/>
      <c r="P43" s="156"/>
      <c r="Q43" s="156"/>
      <c r="R43" s="156"/>
      <c r="S43" s="156"/>
      <c r="T43" s="156"/>
      <c r="U43" s="156"/>
      <c r="V43" s="156"/>
      <c r="W43" s="156"/>
      <c r="X43" s="156"/>
      <c r="Y43" s="156"/>
      <c r="Z43" s="156"/>
      <c r="AA43" s="156"/>
      <c r="AB43" s="156"/>
      <c r="AC43" s="156"/>
      <c r="AD43" s="156"/>
      <c r="AE43" s="39"/>
      <c r="AF43" s="24"/>
    </row>
    <row r="44" spans="1:32" ht="20.100000000000001" customHeight="1">
      <c r="A44" s="18"/>
      <c r="B44" s="152"/>
      <c r="C44" s="152"/>
      <c r="D44" s="152"/>
      <c r="E44" s="152"/>
      <c r="F44" s="152"/>
      <c r="G44" s="152"/>
      <c r="H44" s="152"/>
      <c r="I44" s="152"/>
      <c r="J44" s="152"/>
      <c r="K44" s="152"/>
      <c r="L44" s="152"/>
      <c r="M44" s="152"/>
      <c r="N44" s="152"/>
      <c r="O44" s="18"/>
      <c r="P44" s="156"/>
      <c r="Q44" s="156"/>
      <c r="R44" s="156"/>
      <c r="S44" s="156"/>
      <c r="T44" s="156"/>
      <c r="U44" s="156"/>
      <c r="V44" s="156"/>
      <c r="W44" s="156"/>
      <c r="X44" s="156"/>
      <c r="Y44" s="156"/>
      <c r="Z44" s="156"/>
      <c r="AA44" s="156"/>
      <c r="AB44" s="156"/>
      <c r="AC44" s="156"/>
      <c r="AD44" s="156"/>
      <c r="AE44" s="39"/>
      <c r="AF44" s="24"/>
    </row>
    <row r="45" spans="1:32" ht="15.75">
      <c r="A45" s="18"/>
      <c r="B45" s="152"/>
      <c r="C45" s="152"/>
      <c r="D45" s="152"/>
      <c r="E45" s="152"/>
      <c r="F45" s="152"/>
      <c r="G45" s="152"/>
      <c r="H45" s="152"/>
      <c r="I45" s="152"/>
      <c r="J45" s="152"/>
      <c r="K45" s="152"/>
      <c r="L45" s="152"/>
      <c r="M45" s="152"/>
      <c r="N45" s="152"/>
      <c r="O45" s="18"/>
      <c r="P45" s="156"/>
      <c r="Q45" s="156"/>
      <c r="R45" s="156"/>
      <c r="S45" s="156"/>
      <c r="T45" s="156"/>
      <c r="U45" s="156"/>
      <c r="V45" s="156"/>
      <c r="W45" s="156"/>
      <c r="X45" s="156"/>
      <c r="Y45" s="156"/>
      <c r="Z45" s="156"/>
      <c r="AA45" s="156"/>
      <c r="AB45" s="156"/>
      <c r="AC45" s="156"/>
      <c r="AD45" s="156"/>
      <c r="AE45" s="19"/>
      <c r="AF45" s="24"/>
    </row>
    <row r="46" spans="1:32" ht="20.100000000000001"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9"/>
      <c r="AF46" s="24"/>
    </row>
    <row r="47" spans="1:32" ht="20.100000000000001" customHeight="1">
      <c r="A47" s="18"/>
      <c r="B47" s="152" t="s">
        <v>226</v>
      </c>
      <c r="C47" s="152"/>
      <c r="D47" s="152"/>
      <c r="E47" s="152"/>
      <c r="F47" s="152"/>
      <c r="G47" s="152"/>
      <c r="H47" s="152"/>
      <c r="I47" s="152"/>
      <c r="J47" s="152"/>
      <c r="K47" s="152"/>
      <c r="L47" s="152"/>
      <c r="M47" s="152"/>
      <c r="N47" s="152"/>
      <c r="O47" s="18"/>
      <c r="P47" s="153"/>
      <c r="Q47" s="154"/>
      <c r="R47" s="155"/>
      <c r="S47" s="18"/>
      <c r="T47" s="18"/>
      <c r="U47" s="18"/>
      <c r="V47" s="18"/>
      <c r="W47" s="18"/>
      <c r="X47" s="18"/>
      <c r="Y47" s="18"/>
      <c r="Z47" s="18"/>
      <c r="AA47" s="18"/>
      <c r="AB47" s="18"/>
      <c r="AC47" s="18"/>
      <c r="AD47" s="18"/>
      <c r="AE47" s="19"/>
      <c r="AF47" s="24"/>
    </row>
    <row r="48" spans="1:32" ht="20.100000000000001" customHeight="1">
      <c r="A48" s="18"/>
      <c r="B48" s="152"/>
      <c r="C48" s="152"/>
      <c r="D48" s="152"/>
      <c r="E48" s="152"/>
      <c r="F48" s="152"/>
      <c r="G48" s="152"/>
      <c r="H48" s="152"/>
      <c r="I48" s="152"/>
      <c r="J48" s="152"/>
      <c r="K48" s="152"/>
      <c r="L48" s="152"/>
      <c r="M48" s="152"/>
      <c r="N48" s="152"/>
      <c r="O48" s="18"/>
      <c r="P48" s="18"/>
      <c r="Q48" s="18"/>
      <c r="R48" s="18"/>
      <c r="S48" s="18"/>
      <c r="T48" s="18"/>
      <c r="U48" s="18"/>
      <c r="V48" s="18"/>
      <c r="W48" s="18"/>
      <c r="X48" s="18"/>
      <c r="Y48" s="18"/>
      <c r="Z48" s="18"/>
      <c r="AA48" s="18"/>
      <c r="AB48" s="18"/>
      <c r="AC48" s="18"/>
      <c r="AD48" s="18"/>
      <c r="AE48" s="18"/>
      <c r="AF48" s="24"/>
    </row>
    <row r="49" spans="1:32" ht="20.100000000000001" customHeight="1">
      <c r="A49" s="18"/>
      <c r="B49" s="19" t="s">
        <v>227</v>
      </c>
      <c r="C49" s="18"/>
      <c r="D49" s="19"/>
      <c r="E49" s="18"/>
      <c r="F49" s="18"/>
      <c r="G49" s="18"/>
      <c r="H49" s="18"/>
      <c r="I49" s="18"/>
      <c r="J49" s="18"/>
      <c r="K49" s="18"/>
      <c r="L49" s="18"/>
      <c r="M49" s="18"/>
      <c r="N49" s="18"/>
      <c r="O49" s="18"/>
      <c r="P49" s="139"/>
      <c r="Q49" s="139"/>
      <c r="R49" s="139"/>
      <c r="S49" s="139"/>
      <c r="T49" s="139"/>
      <c r="U49" s="139"/>
      <c r="V49" s="139"/>
      <c r="W49" s="139"/>
      <c r="X49" s="18"/>
      <c r="Y49" s="18"/>
      <c r="Z49" s="18"/>
      <c r="AA49" s="18"/>
      <c r="AB49" s="18"/>
      <c r="AC49" s="18"/>
      <c r="AD49" s="18"/>
      <c r="AE49" s="18"/>
      <c r="AF49" s="24"/>
    </row>
    <row r="50" spans="1:32" ht="20.100000000000001" customHeight="1">
      <c r="A50" s="18"/>
      <c r="B50" s="18"/>
      <c r="C50" s="18"/>
      <c r="D50" s="19"/>
      <c r="E50" s="18"/>
      <c r="F50" s="18"/>
      <c r="G50" s="18"/>
      <c r="H50" s="18"/>
      <c r="I50" s="18"/>
      <c r="J50" s="18"/>
      <c r="K50" s="18"/>
      <c r="L50" s="18"/>
      <c r="M50" s="18"/>
      <c r="N50" s="18"/>
      <c r="O50" s="18"/>
      <c r="P50" s="139"/>
      <c r="Q50" s="139"/>
      <c r="R50" s="139"/>
      <c r="S50" s="139"/>
      <c r="T50" s="139"/>
      <c r="U50" s="139"/>
      <c r="V50" s="139"/>
      <c r="W50" s="139"/>
      <c r="X50" s="18"/>
      <c r="Y50" s="18"/>
      <c r="Z50" s="18"/>
      <c r="AA50" s="18"/>
      <c r="AB50" s="18"/>
      <c r="AC50" s="18"/>
      <c r="AD50" s="18"/>
      <c r="AE50" s="18"/>
      <c r="AF50" s="24"/>
    </row>
    <row r="51" spans="1:32" ht="20.100000000000001" customHeight="1">
      <c r="A51" s="18"/>
      <c r="B51" s="18"/>
      <c r="C51" s="18"/>
      <c r="D51" s="19"/>
      <c r="E51" s="18"/>
      <c r="F51" s="18"/>
      <c r="G51" s="18"/>
      <c r="H51" s="18"/>
      <c r="I51" s="18"/>
      <c r="J51" s="18"/>
      <c r="K51" s="18"/>
      <c r="L51" s="18"/>
      <c r="M51" s="18"/>
      <c r="N51" s="18"/>
      <c r="O51" s="18"/>
      <c r="P51" s="139"/>
      <c r="Q51" s="139"/>
      <c r="R51" s="139"/>
      <c r="S51" s="139"/>
      <c r="T51" s="139"/>
      <c r="U51" s="139"/>
      <c r="V51" s="139"/>
      <c r="W51" s="139"/>
      <c r="X51" s="18"/>
      <c r="Y51" s="18"/>
      <c r="Z51" s="18"/>
      <c r="AA51" s="18"/>
      <c r="AB51" s="18"/>
      <c r="AC51" s="18"/>
      <c r="AD51" s="18"/>
      <c r="AE51" s="18"/>
      <c r="AF51" s="24"/>
    </row>
    <row r="52" spans="1:32" ht="20.100000000000001" customHeight="1">
      <c r="A52" s="18"/>
      <c r="B52" s="18"/>
      <c r="C52" s="18"/>
      <c r="D52" s="19"/>
      <c r="E52" s="18"/>
      <c r="F52" s="18"/>
      <c r="G52" s="18"/>
      <c r="H52" s="18"/>
      <c r="I52" s="18"/>
      <c r="J52" s="18"/>
      <c r="K52" s="18"/>
      <c r="L52" s="18"/>
      <c r="M52" s="18"/>
      <c r="N52" s="18"/>
      <c r="O52" s="18"/>
      <c r="P52" s="139"/>
      <c r="Q52" s="139"/>
      <c r="R52" s="139"/>
      <c r="S52" s="139"/>
      <c r="T52" s="139"/>
      <c r="U52" s="139"/>
      <c r="V52" s="139"/>
      <c r="W52" s="139"/>
      <c r="X52" s="18"/>
      <c r="Y52" s="18"/>
      <c r="Z52" s="18"/>
      <c r="AA52" s="18"/>
      <c r="AB52" s="18"/>
      <c r="AC52" s="18"/>
      <c r="AD52" s="18"/>
      <c r="AE52" s="18"/>
      <c r="AF52" s="24"/>
    </row>
    <row r="53" spans="1:32" ht="20.100000000000001" customHeight="1">
      <c r="A53" s="18"/>
      <c r="B53" s="18"/>
      <c r="C53" s="18"/>
      <c r="D53" s="19"/>
      <c r="E53" s="18"/>
      <c r="F53" s="18"/>
      <c r="G53" s="18"/>
      <c r="H53" s="18"/>
      <c r="I53" s="18"/>
      <c r="J53" s="18"/>
      <c r="K53" s="18"/>
      <c r="L53" s="18"/>
      <c r="M53" s="18"/>
      <c r="N53" s="18"/>
      <c r="O53" s="18"/>
      <c r="P53" s="139"/>
      <c r="Q53" s="139"/>
      <c r="R53" s="139"/>
      <c r="S53" s="139"/>
      <c r="T53" s="139"/>
      <c r="U53" s="139"/>
      <c r="V53" s="139"/>
      <c r="W53" s="139"/>
      <c r="X53" s="18"/>
      <c r="Y53" s="18"/>
      <c r="Z53" s="18"/>
      <c r="AA53" s="18"/>
      <c r="AB53" s="18"/>
      <c r="AC53" s="18"/>
      <c r="AD53" s="18"/>
      <c r="AE53" s="18"/>
      <c r="AF53" s="24"/>
    </row>
    <row r="54" spans="1:32" ht="20.100000000000001"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row>
    <row r="55" spans="1:32" ht="20.100000000000001" customHeight="1"/>
    <row r="56" spans="1:32" ht="20.100000000000001" customHeight="1"/>
    <row r="57" spans="1:32" ht="20.100000000000001" customHeight="1"/>
    <row r="58" spans="1:32" ht="20.100000000000001" customHeight="1"/>
    <row r="59" spans="1:32" ht="20.100000000000001" customHeight="1"/>
    <row r="60" spans="1:32" ht="20.100000000000001" customHeight="1"/>
    <row r="61" spans="1:32" ht="20.100000000000001" customHeight="1"/>
    <row r="62" spans="1:32" ht="20.100000000000001" customHeight="1"/>
    <row r="63" spans="1:32" ht="20.100000000000001" customHeight="1"/>
    <row r="64" spans="1:32"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row r="643" ht="20.100000000000001" customHeight="1"/>
    <row r="644" ht="20.100000000000001" customHeight="1"/>
    <row r="645" ht="20.100000000000001" customHeight="1"/>
    <row r="646" ht="20.100000000000001" customHeight="1"/>
    <row r="647" ht="20.100000000000001" customHeight="1"/>
    <row r="648" ht="20.100000000000001" customHeight="1"/>
    <row r="649" ht="20.100000000000001" customHeight="1"/>
    <row r="650" ht="20.100000000000001" customHeight="1"/>
    <row r="651" ht="20.100000000000001" customHeight="1"/>
    <row r="652" ht="20.100000000000001" customHeight="1"/>
    <row r="653" ht="20.100000000000001" customHeight="1"/>
    <row r="654" ht="20.100000000000001" customHeight="1"/>
    <row r="655" ht="20.100000000000001" customHeight="1"/>
    <row r="656" ht="20.100000000000001" customHeight="1"/>
    <row r="657" ht="20.100000000000001" customHeight="1"/>
    <row r="658" ht="20.100000000000001" customHeight="1"/>
    <row r="659" ht="20.100000000000001" customHeight="1"/>
    <row r="660" ht="20.100000000000001" customHeight="1"/>
    <row r="661" ht="20.100000000000001" customHeight="1"/>
    <row r="662" ht="20.100000000000001" customHeight="1"/>
    <row r="663" ht="20.100000000000001" customHeight="1"/>
    <row r="664" ht="20.100000000000001" customHeight="1"/>
    <row r="665" ht="20.100000000000001" customHeight="1"/>
    <row r="666" ht="20.100000000000001" customHeight="1"/>
    <row r="667" ht="20.100000000000001" customHeight="1"/>
    <row r="668" ht="20.100000000000001" customHeight="1"/>
    <row r="669" ht="20.100000000000001" customHeight="1"/>
    <row r="670" ht="20.100000000000001" customHeight="1"/>
    <row r="671" ht="20.100000000000001" customHeight="1"/>
    <row r="672" ht="20.100000000000001" customHeight="1"/>
    <row r="673" ht="20.100000000000001" customHeight="1"/>
    <row r="674" ht="20.100000000000001" customHeight="1"/>
    <row r="675" ht="20.100000000000001" customHeight="1"/>
    <row r="676" ht="20.100000000000001" customHeight="1"/>
    <row r="677" ht="20.100000000000001" customHeight="1"/>
    <row r="678" ht="20.100000000000001" customHeight="1"/>
    <row r="679" ht="20.100000000000001" customHeight="1"/>
    <row r="680" ht="20.100000000000001" customHeight="1"/>
    <row r="681" ht="20.100000000000001" customHeight="1"/>
    <row r="682" ht="20.100000000000001" customHeight="1"/>
    <row r="683" ht="20.100000000000001" customHeight="1"/>
    <row r="684" ht="20.100000000000001" customHeight="1"/>
    <row r="685" ht="20.100000000000001" customHeight="1"/>
    <row r="686" ht="20.100000000000001" customHeight="1"/>
    <row r="687" ht="20.100000000000001" customHeight="1"/>
    <row r="688" ht="20.100000000000001" customHeight="1"/>
    <row r="689" ht="20.100000000000001" customHeight="1"/>
    <row r="690" ht="20.100000000000001" customHeight="1"/>
    <row r="691" ht="20.100000000000001" customHeight="1"/>
    <row r="692" ht="20.100000000000001" customHeight="1"/>
    <row r="693" ht="20.100000000000001" customHeight="1"/>
    <row r="694" ht="20.100000000000001" customHeight="1"/>
    <row r="695" ht="20.100000000000001" customHeight="1"/>
    <row r="696" ht="20.100000000000001" customHeight="1"/>
    <row r="697" ht="20.100000000000001" customHeight="1"/>
    <row r="698" ht="20.100000000000001" customHeight="1"/>
    <row r="699" ht="20.100000000000001" customHeight="1"/>
    <row r="700" ht="20.100000000000001" customHeight="1"/>
    <row r="701" ht="20.100000000000001" customHeight="1"/>
    <row r="702" ht="20.100000000000001" customHeight="1"/>
    <row r="703" ht="20.100000000000001" customHeight="1"/>
    <row r="704" ht="20.100000000000001" customHeight="1"/>
    <row r="705" ht="20.100000000000001" customHeight="1"/>
    <row r="706" ht="20.100000000000001" customHeight="1"/>
    <row r="707" ht="20.100000000000001" customHeight="1"/>
    <row r="708" ht="20.100000000000001" customHeight="1"/>
    <row r="709" ht="20.100000000000001" customHeight="1"/>
    <row r="710" ht="20.100000000000001" customHeight="1"/>
    <row r="711" ht="20.100000000000001" customHeight="1"/>
    <row r="712" ht="20.100000000000001" customHeight="1"/>
    <row r="713" ht="20.100000000000001" customHeight="1"/>
    <row r="714" ht="20.100000000000001" customHeight="1"/>
    <row r="715" ht="20.100000000000001" customHeight="1"/>
    <row r="716" ht="20.100000000000001" customHeight="1"/>
    <row r="717" ht="20.100000000000001" customHeight="1"/>
    <row r="718" ht="20.100000000000001" customHeight="1"/>
    <row r="719" ht="20.100000000000001" customHeight="1"/>
    <row r="720" ht="20.100000000000001" customHeight="1"/>
    <row r="721" ht="20.100000000000001" customHeight="1"/>
    <row r="722" ht="20.100000000000001" customHeight="1"/>
    <row r="723" ht="20.100000000000001" customHeight="1"/>
    <row r="724" ht="20.100000000000001" customHeight="1"/>
    <row r="725" ht="20.100000000000001" customHeight="1"/>
    <row r="726" ht="20.100000000000001" customHeight="1"/>
    <row r="727" ht="20.100000000000001" customHeight="1"/>
    <row r="728" ht="20.100000000000001" customHeight="1"/>
    <row r="729" ht="20.100000000000001" customHeight="1"/>
    <row r="730" ht="20.100000000000001" customHeight="1"/>
    <row r="731" ht="20.100000000000001" customHeight="1"/>
    <row r="732" ht="20.100000000000001" customHeight="1"/>
    <row r="733" ht="20.100000000000001" customHeight="1"/>
    <row r="734" ht="20.100000000000001" customHeight="1"/>
    <row r="735" ht="20.100000000000001" customHeight="1"/>
    <row r="736" ht="20.100000000000001" customHeight="1"/>
    <row r="737" ht="20.100000000000001" customHeight="1"/>
    <row r="738" ht="20.100000000000001" customHeight="1"/>
    <row r="739" ht="20.100000000000001" customHeight="1"/>
    <row r="740" ht="20.100000000000001" customHeight="1"/>
    <row r="741" ht="20.100000000000001" customHeight="1"/>
    <row r="742" ht="20.100000000000001" customHeight="1"/>
    <row r="743" ht="20.100000000000001" customHeight="1"/>
    <row r="744" ht="20.100000000000001" customHeight="1"/>
    <row r="745" ht="20.100000000000001" customHeight="1"/>
    <row r="746" ht="20.100000000000001" customHeight="1"/>
    <row r="747" ht="20.100000000000001" customHeight="1"/>
    <row r="748" ht="20.100000000000001" customHeight="1"/>
    <row r="749" ht="20.100000000000001" customHeight="1"/>
    <row r="750" ht="20.100000000000001" customHeight="1"/>
    <row r="751" ht="20.100000000000001" customHeight="1"/>
    <row r="752" ht="20.100000000000001" customHeight="1"/>
    <row r="753" ht="20.100000000000001" customHeight="1"/>
    <row r="754" ht="20.100000000000001" customHeight="1"/>
    <row r="755" ht="20.100000000000001" customHeight="1"/>
    <row r="756" ht="20.100000000000001" customHeight="1"/>
    <row r="757" ht="20.100000000000001" customHeight="1"/>
    <row r="758" ht="20.100000000000001" customHeight="1"/>
    <row r="759" ht="20.100000000000001" customHeight="1"/>
    <row r="760" ht="20.100000000000001" customHeight="1"/>
    <row r="761" ht="20.100000000000001" customHeight="1"/>
    <row r="762" ht="20.100000000000001" customHeight="1"/>
    <row r="763" ht="20.100000000000001" customHeight="1"/>
    <row r="764" ht="20.100000000000001" customHeight="1"/>
    <row r="765" ht="20.100000000000001" customHeight="1"/>
    <row r="766" ht="20.100000000000001" customHeight="1"/>
    <row r="767" ht="20.100000000000001" customHeight="1"/>
    <row r="768" ht="20.100000000000001" customHeight="1"/>
    <row r="769" ht="20.100000000000001" customHeight="1"/>
    <row r="770" ht="20.100000000000001" customHeight="1"/>
    <row r="771" ht="20.100000000000001" customHeight="1"/>
    <row r="772" ht="20.100000000000001" customHeight="1"/>
    <row r="773" ht="20.100000000000001" customHeight="1"/>
    <row r="774" ht="20.100000000000001" customHeight="1"/>
    <row r="775" ht="20.100000000000001" customHeight="1"/>
    <row r="776" ht="20.100000000000001" customHeight="1"/>
    <row r="777" ht="20.100000000000001" customHeight="1"/>
    <row r="778" ht="20.100000000000001" customHeight="1"/>
    <row r="779" ht="20.100000000000001" customHeight="1"/>
    <row r="780" ht="20.100000000000001" customHeight="1"/>
    <row r="781" ht="20.100000000000001" customHeight="1"/>
    <row r="782" ht="20.100000000000001" customHeight="1"/>
    <row r="783" ht="20.100000000000001" customHeight="1"/>
    <row r="784" ht="20.100000000000001" customHeight="1"/>
    <row r="785" ht="20.100000000000001" customHeight="1"/>
    <row r="786" ht="20.100000000000001" customHeight="1"/>
    <row r="787" ht="20.100000000000001" customHeight="1"/>
    <row r="788" ht="20.100000000000001" customHeight="1"/>
    <row r="789" ht="20.100000000000001" customHeight="1"/>
    <row r="790" ht="20.100000000000001" customHeight="1"/>
    <row r="791" ht="20.100000000000001" customHeight="1"/>
    <row r="792" ht="20.100000000000001" customHeight="1"/>
    <row r="793" ht="20.100000000000001" customHeight="1"/>
    <row r="794" ht="20.100000000000001" customHeight="1"/>
    <row r="795" ht="20.100000000000001" customHeight="1"/>
    <row r="796" ht="20.100000000000001" customHeight="1"/>
    <row r="797" ht="20.100000000000001" customHeight="1"/>
    <row r="798" ht="20.100000000000001" customHeight="1"/>
    <row r="799" ht="20.100000000000001" customHeight="1"/>
    <row r="800" ht="20.100000000000001" customHeight="1"/>
    <row r="801" ht="20.100000000000001" customHeight="1"/>
    <row r="802" ht="20.100000000000001" customHeight="1"/>
    <row r="803" ht="20.100000000000001" customHeight="1"/>
    <row r="804" ht="20.100000000000001" customHeight="1"/>
    <row r="805" ht="20.100000000000001" customHeight="1"/>
    <row r="806" ht="20.100000000000001" customHeight="1"/>
    <row r="807" ht="20.100000000000001" customHeight="1"/>
    <row r="808" ht="20.100000000000001" customHeight="1"/>
    <row r="809" ht="20.100000000000001" customHeight="1"/>
    <row r="810" ht="20.100000000000001" customHeight="1"/>
    <row r="811" ht="20.100000000000001" customHeight="1"/>
    <row r="812" ht="20.100000000000001" customHeight="1"/>
    <row r="813" ht="20.100000000000001" customHeight="1"/>
    <row r="814" ht="20.100000000000001" customHeight="1"/>
    <row r="815" ht="20.100000000000001" customHeight="1"/>
    <row r="816" ht="20.100000000000001" customHeight="1"/>
    <row r="817" ht="20.100000000000001" customHeight="1"/>
    <row r="818" ht="20.100000000000001" customHeight="1"/>
    <row r="819" ht="20.100000000000001" customHeight="1"/>
    <row r="820" ht="20.100000000000001" customHeight="1"/>
    <row r="821" ht="20.100000000000001" customHeight="1"/>
    <row r="822" ht="20.100000000000001" customHeight="1"/>
    <row r="823" ht="20.100000000000001" customHeight="1"/>
    <row r="824" ht="20.100000000000001" customHeight="1"/>
    <row r="825" ht="20.100000000000001" customHeight="1"/>
    <row r="826" ht="20.100000000000001" customHeight="1"/>
    <row r="827" ht="20.100000000000001" customHeight="1"/>
    <row r="828" ht="20.100000000000001" customHeight="1"/>
    <row r="829" ht="20.100000000000001" customHeight="1"/>
    <row r="830" ht="20.100000000000001" customHeight="1"/>
    <row r="831" ht="20.100000000000001" customHeight="1"/>
    <row r="832" ht="20.100000000000001" customHeight="1"/>
    <row r="833" ht="20.100000000000001" customHeight="1"/>
    <row r="834" ht="20.100000000000001" customHeight="1"/>
    <row r="835" ht="20.100000000000001" customHeight="1"/>
    <row r="836" ht="20.100000000000001" customHeight="1"/>
    <row r="837" ht="20.100000000000001" customHeight="1"/>
    <row r="838" ht="20.100000000000001" customHeight="1"/>
    <row r="839" ht="20.100000000000001" customHeight="1"/>
    <row r="840" ht="20.100000000000001" customHeight="1"/>
    <row r="841" ht="20.100000000000001" customHeight="1"/>
    <row r="842" ht="20.100000000000001" customHeight="1"/>
    <row r="843" ht="20.100000000000001" customHeight="1"/>
    <row r="844" ht="20.100000000000001" customHeight="1"/>
    <row r="845" ht="20.100000000000001" customHeight="1"/>
    <row r="846" ht="20.100000000000001" customHeight="1"/>
    <row r="847" ht="20.100000000000001" customHeight="1"/>
    <row r="848" ht="20.100000000000001" customHeight="1"/>
    <row r="849" ht="20.100000000000001" customHeight="1"/>
    <row r="850" ht="20.100000000000001" customHeight="1"/>
    <row r="851" ht="20.100000000000001" customHeight="1"/>
    <row r="852" ht="20.100000000000001" customHeight="1"/>
    <row r="853" ht="20.100000000000001" customHeight="1"/>
    <row r="854" ht="20.100000000000001" customHeight="1"/>
    <row r="855" ht="20.100000000000001" customHeight="1"/>
    <row r="856" ht="20.100000000000001" customHeight="1"/>
    <row r="857" ht="20.100000000000001" customHeight="1"/>
    <row r="858" ht="20.100000000000001" customHeight="1"/>
    <row r="859" ht="20.100000000000001" customHeight="1"/>
    <row r="860" ht="20.100000000000001" customHeight="1"/>
    <row r="861" ht="20.100000000000001" customHeight="1"/>
    <row r="862" ht="20.100000000000001" customHeight="1"/>
    <row r="863" ht="20.100000000000001" customHeight="1"/>
    <row r="864" ht="20.100000000000001" customHeight="1"/>
    <row r="865" ht="20.100000000000001" customHeight="1"/>
    <row r="866" ht="20.100000000000001" customHeight="1"/>
    <row r="867" ht="20.100000000000001" customHeight="1"/>
    <row r="868" ht="20.100000000000001" customHeight="1"/>
    <row r="869" ht="20.100000000000001" customHeight="1"/>
    <row r="870" ht="20.100000000000001" customHeight="1"/>
    <row r="871" ht="20.100000000000001" customHeight="1"/>
    <row r="872" ht="20.100000000000001" customHeight="1"/>
    <row r="873" ht="20.100000000000001" customHeight="1"/>
    <row r="874" ht="20.100000000000001" customHeight="1"/>
    <row r="875" ht="20.100000000000001" customHeight="1"/>
    <row r="876" ht="20.100000000000001" customHeight="1"/>
    <row r="877" ht="20.100000000000001" customHeight="1"/>
    <row r="878" ht="20.100000000000001" customHeight="1"/>
    <row r="879" ht="20.100000000000001" customHeight="1"/>
    <row r="880" ht="20.100000000000001" customHeight="1"/>
    <row r="881" ht="20.100000000000001" customHeight="1"/>
    <row r="882" ht="20.100000000000001" customHeight="1"/>
    <row r="883" ht="20.100000000000001" customHeight="1"/>
    <row r="884" ht="20.100000000000001" customHeight="1"/>
    <row r="885" ht="20.100000000000001" customHeight="1"/>
    <row r="886" ht="20.100000000000001" customHeight="1"/>
    <row r="887" ht="20.100000000000001" customHeight="1"/>
    <row r="888" ht="20.100000000000001" customHeight="1"/>
    <row r="889" ht="20.100000000000001" customHeight="1"/>
    <row r="890" ht="20.100000000000001" customHeight="1"/>
    <row r="891" ht="20.100000000000001" customHeight="1"/>
    <row r="892" ht="20.100000000000001" customHeight="1"/>
    <row r="893" ht="20.100000000000001" customHeight="1"/>
    <row r="894" ht="20.100000000000001" customHeight="1"/>
    <row r="895" ht="20.100000000000001" customHeight="1"/>
    <row r="896" ht="20.100000000000001" customHeight="1"/>
    <row r="897" ht="20.100000000000001" customHeight="1"/>
    <row r="898" ht="20.100000000000001" customHeight="1"/>
    <row r="899" ht="20.100000000000001" customHeight="1"/>
    <row r="900" ht="20.100000000000001" customHeight="1"/>
    <row r="901" ht="20.100000000000001" customHeight="1"/>
    <row r="902" ht="20.100000000000001" customHeight="1"/>
    <row r="903" ht="20.100000000000001" customHeight="1"/>
    <row r="904" ht="20.100000000000001" customHeight="1"/>
    <row r="905" ht="20.100000000000001" customHeight="1"/>
    <row r="906" ht="20.100000000000001" customHeight="1"/>
    <row r="907" ht="20.100000000000001" customHeight="1"/>
    <row r="908" ht="20.100000000000001" customHeight="1"/>
    <row r="909" ht="20.100000000000001" customHeight="1"/>
    <row r="910" ht="20.100000000000001" customHeight="1"/>
    <row r="911" ht="20.100000000000001" customHeight="1"/>
    <row r="912" ht="20.100000000000001" customHeight="1"/>
    <row r="913" ht="20.100000000000001" customHeight="1"/>
    <row r="914" ht="20.100000000000001" customHeight="1"/>
    <row r="915" ht="20.100000000000001" customHeight="1"/>
    <row r="916" ht="20.100000000000001" customHeight="1"/>
    <row r="917" ht="20.100000000000001" customHeight="1"/>
    <row r="918" ht="20.100000000000001" customHeight="1"/>
    <row r="919" ht="20.100000000000001" customHeight="1"/>
    <row r="920" ht="20.100000000000001" customHeight="1"/>
    <row r="921" ht="20.100000000000001" customHeight="1"/>
    <row r="922" ht="20.100000000000001" customHeight="1"/>
    <row r="923" ht="20.100000000000001" customHeight="1"/>
    <row r="924" ht="20.100000000000001" customHeight="1"/>
    <row r="925" ht="20.100000000000001" customHeight="1"/>
    <row r="926" ht="20.100000000000001" customHeight="1"/>
    <row r="927" ht="20.100000000000001" customHeight="1"/>
    <row r="928" ht="20.100000000000001" customHeight="1"/>
    <row r="929" ht="20.100000000000001" customHeight="1"/>
    <row r="930" ht="20.100000000000001" customHeight="1"/>
    <row r="931" ht="20.100000000000001" customHeight="1"/>
    <row r="932" ht="20.100000000000001" customHeight="1"/>
    <row r="933" ht="20.100000000000001" customHeight="1"/>
    <row r="934" ht="20.100000000000001" customHeight="1"/>
    <row r="935" ht="20.100000000000001" customHeight="1"/>
    <row r="936" ht="20.100000000000001" customHeight="1"/>
    <row r="937" ht="20.100000000000001" customHeight="1"/>
    <row r="938" ht="20.100000000000001" customHeight="1"/>
    <row r="939" ht="20.100000000000001" customHeight="1"/>
    <row r="940" ht="20.100000000000001" customHeight="1"/>
    <row r="941" ht="20.100000000000001" customHeight="1"/>
    <row r="942" ht="20.100000000000001" customHeight="1"/>
    <row r="943" ht="20.100000000000001" customHeight="1"/>
    <row r="944" ht="20.100000000000001" customHeight="1"/>
    <row r="945" ht="20.100000000000001" customHeight="1"/>
    <row r="946" ht="20.100000000000001" customHeight="1"/>
    <row r="947" ht="20.100000000000001" customHeight="1"/>
    <row r="948" ht="20.100000000000001" customHeight="1"/>
    <row r="949" ht="20.100000000000001" customHeight="1"/>
    <row r="950" ht="20.100000000000001" customHeight="1"/>
    <row r="951" ht="20.100000000000001" customHeight="1"/>
    <row r="952" ht="20.100000000000001" customHeight="1"/>
    <row r="953" ht="20.100000000000001" customHeight="1"/>
    <row r="954" ht="20.100000000000001" customHeight="1"/>
    <row r="955" ht="20.100000000000001" customHeight="1"/>
    <row r="956" ht="20.100000000000001" customHeight="1"/>
    <row r="957" ht="20.100000000000001" customHeight="1"/>
    <row r="958" ht="20.100000000000001" customHeight="1"/>
    <row r="959" ht="20.100000000000001" customHeight="1"/>
    <row r="960" ht="20.100000000000001" customHeight="1"/>
    <row r="961" ht="20.100000000000001" customHeight="1"/>
    <row r="962" ht="20.100000000000001" customHeight="1"/>
    <row r="963" ht="20.100000000000001" customHeight="1"/>
    <row r="964" ht="20.100000000000001" customHeight="1"/>
    <row r="965" ht="20.100000000000001" customHeight="1"/>
    <row r="966" ht="20.100000000000001" customHeight="1"/>
    <row r="967" ht="20.100000000000001" customHeight="1"/>
    <row r="968" ht="20.100000000000001" customHeight="1"/>
    <row r="969" ht="20.100000000000001" customHeight="1"/>
    <row r="970" ht="20.100000000000001" customHeight="1"/>
    <row r="971" ht="20.100000000000001" customHeight="1"/>
    <row r="972" ht="20.100000000000001" customHeight="1"/>
    <row r="973" ht="20.100000000000001" customHeight="1"/>
    <row r="974" ht="20.100000000000001" customHeight="1"/>
    <row r="975" ht="20.100000000000001" customHeight="1"/>
    <row r="976" ht="20.100000000000001" customHeight="1"/>
    <row r="977" ht="20.100000000000001" customHeight="1"/>
    <row r="978" ht="20.100000000000001" customHeight="1"/>
    <row r="979" ht="20.100000000000001" customHeight="1"/>
    <row r="980" ht="20.100000000000001" customHeight="1"/>
  </sheetData>
  <sheetProtection sheet="1" selectLockedCells="1"/>
  <mergeCells count="24">
    <mergeCell ref="X1:AD1"/>
    <mergeCell ref="H1:W1"/>
    <mergeCell ref="P43:AD45"/>
    <mergeCell ref="P37:AD38"/>
    <mergeCell ref="P34:AD35"/>
    <mergeCell ref="P19:AD21"/>
    <mergeCell ref="P15:AD17"/>
    <mergeCell ref="B40:N42"/>
    <mergeCell ref="P41:R41"/>
    <mergeCell ref="A3:AE5"/>
    <mergeCell ref="P28:X32"/>
    <mergeCell ref="P12:AD13"/>
    <mergeCell ref="K7:S7"/>
    <mergeCell ref="A7:C7"/>
    <mergeCell ref="P49:W53"/>
    <mergeCell ref="B43:N45"/>
    <mergeCell ref="B47:N48"/>
    <mergeCell ref="P47:R47"/>
    <mergeCell ref="P23:AE24"/>
    <mergeCell ref="B34:N35"/>
    <mergeCell ref="B37:N38"/>
    <mergeCell ref="P25:AE27"/>
    <mergeCell ref="W41:Y41"/>
    <mergeCell ref="AA41:AC41"/>
  </mergeCells>
  <dataValidations count="1">
    <dataValidation type="custom" allowBlank="1" showInputMessage="1" showErrorMessage="1" errorTitle="Capitals Only" error="Enter capitals only" promptTitle="Capitals Only" prompt="Enter capitals only" sqref="P12:AD13 P15:AD17 P19:AD21 P34:AD35 P37:AD38 P43:AD45" xr:uid="{F42EF4AC-F198-428C-B335-1E4B147BFB1F}">
      <formula1>EXACT(P12,UPPER(P12))</formula1>
    </dataValidation>
  </dataValidations>
  <hyperlinks>
    <hyperlink ref="A7:C7" location="FMOV562!A1" display="FMOV562 Home" xr:uid="{BDECB75D-B898-41F3-874F-0FF17D378452}"/>
  </hyperlinks>
  <pageMargins left="0.23622047244094491" right="0.23622047244094491" top="0.74803149606299213" bottom="0.74803149606299213" header="0.31496062992125984" footer="0.31496062992125984"/>
  <pageSetup paperSize="9" scale="50" fitToHeight="2"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42A8193-4E5D-452D-AA6F-4A59A972B307}">
          <x14:formula1>
            <xm:f>'master data'!$K$2:$K$3</xm:f>
          </x14:formula1>
          <xm:sqref>P41:R41 P47:R47 W41:Y41 AA41:AC41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6DDF5-EDF2-4660-ACE0-FA53A00C402E}">
  <sheetPr>
    <tabColor theme="9"/>
    <pageSetUpPr fitToPage="1"/>
  </sheetPr>
  <dimension ref="A1:AF981"/>
  <sheetViews>
    <sheetView zoomScaleNormal="100" workbookViewId="0">
      <selection activeCell="P12" sqref="P12:AD13"/>
    </sheetView>
  </sheetViews>
  <sheetFormatPr defaultColWidth="9.140625" defaultRowHeight="15"/>
  <cols>
    <col min="1" max="30" width="5.5703125" customWidth="1"/>
    <col min="31" max="31" width="0.85546875" customWidth="1"/>
    <col min="32" max="32" width="5.5703125" customWidth="1"/>
  </cols>
  <sheetData>
    <row r="1" spans="1:32" ht="20.100000000000001" customHeight="1">
      <c r="A1" s="21" t="s">
        <v>199</v>
      </c>
      <c r="B1" s="21"/>
      <c r="C1" s="21"/>
      <c r="D1" s="21"/>
      <c r="E1" s="21"/>
      <c r="G1" s="21"/>
      <c r="H1" s="88" t="s">
        <v>89</v>
      </c>
      <c r="I1" s="88"/>
      <c r="J1" s="88"/>
      <c r="K1" s="88"/>
      <c r="L1" s="88"/>
      <c r="M1" s="88"/>
      <c r="N1" s="88"/>
      <c r="O1" s="88"/>
      <c r="P1" s="88"/>
      <c r="Q1" s="88"/>
      <c r="R1" s="88"/>
      <c r="S1" s="88"/>
      <c r="T1" s="88"/>
      <c r="U1" s="88"/>
      <c r="V1" s="88"/>
      <c r="W1" s="88"/>
      <c r="X1" s="88" t="s">
        <v>1</v>
      </c>
      <c r="Y1" s="88"/>
      <c r="Z1" s="88"/>
      <c r="AA1" s="88"/>
      <c r="AB1" s="88"/>
      <c r="AC1" s="88"/>
      <c r="AD1" s="88"/>
    </row>
    <row r="2" spans="1:32" ht="20.100000000000001" customHeight="1">
      <c r="A2" s="21" t="s">
        <v>228</v>
      </c>
      <c r="B2" s="20"/>
      <c r="C2" s="20"/>
      <c r="D2" s="22"/>
      <c r="E2" s="21"/>
      <c r="F2" s="20"/>
      <c r="G2" s="20"/>
      <c r="H2" s="20"/>
      <c r="I2" s="20"/>
      <c r="J2" s="20"/>
      <c r="K2" s="20"/>
      <c r="L2" s="20" t="s">
        <v>90</v>
      </c>
      <c r="M2" s="20"/>
      <c r="N2" s="20"/>
      <c r="O2" s="20"/>
      <c r="P2" s="20"/>
      <c r="Q2" s="20"/>
      <c r="R2" s="20"/>
      <c r="S2" s="20"/>
      <c r="T2" s="20"/>
      <c r="U2" s="20"/>
      <c r="V2" s="20"/>
      <c r="W2" s="20"/>
      <c r="X2" s="20"/>
      <c r="Y2" s="20"/>
      <c r="Z2" s="20"/>
      <c r="AA2" s="20"/>
      <c r="AB2" s="20"/>
      <c r="AC2" s="20"/>
      <c r="AD2" s="20"/>
      <c r="AE2" s="20"/>
      <c r="AF2" s="24"/>
    </row>
    <row r="3" spans="1:32" ht="20.100000000000001" customHeight="1">
      <c r="A3" s="90" t="s">
        <v>92</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24"/>
    </row>
    <row r="4" spans="1:32" ht="20.100000000000001" customHeight="1">
      <c r="A4" s="90"/>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24"/>
    </row>
    <row r="5" spans="1:32" ht="20.100000000000001" customHeight="1">
      <c r="A5" s="90"/>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24"/>
    </row>
    <row r="6" spans="1:32" ht="5.25" customHeight="1">
      <c r="A6" s="18"/>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18"/>
      <c r="AD6" s="18"/>
      <c r="AE6" s="18"/>
      <c r="AF6" s="24"/>
    </row>
    <row r="7" spans="1:32" ht="20.100000000000001" customHeight="1">
      <c r="A7" s="85" t="s">
        <v>171</v>
      </c>
      <c r="B7" s="85"/>
      <c r="C7" s="85"/>
      <c r="D7" s="18"/>
      <c r="E7" s="18"/>
      <c r="F7" s="18"/>
      <c r="G7" s="18"/>
      <c r="H7" s="18"/>
      <c r="I7" s="18"/>
      <c r="J7" s="18"/>
      <c r="K7" s="151" t="s">
        <v>229</v>
      </c>
      <c r="L7" s="151"/>
      <c r="M7" s="151"/>
      <c r="N7" s="151"/>
      <c r="O7" s="151"/>
      <c r="P7" s="151"/>
      <c r="Q7" s="151"/>
      <c r="R7" s="151"/>
      <c r="S7" s="151"/>
      <c r="T7" s="33"/>
      <c r="U7" s="33"/>
      <c r="V7" s="33"/>
      <c r="W7" s="33"/>
      <c r="X7" s="33"/>
      <c r="Y7" s="33"/>
      <c r="Z7" s="33"/>
      <c r="AA7" s="33"/>
      <c r="AB7" s="33"/>
      <c r="AC7" s="18"/>
      <c r="AD7" s="18"/>
      <c r="AE7" s="18"/>
      <c r="AF7" s="24"/>
    </row>
    <row r="8" spans="1:32" ht="5.25" customHeight="1">
      <c r="A8" s="18"/>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18"/>
      <c r="AD8" s="18"/>
      <c r="AE8" s="18"/>
      <c r="AF8" s="24"/>
    </row>
    <row r="9" spans="1:32" ht="20.100000000000001" customHeight="1">
      <c r="A9" s="18"/>
      <c r="B9" s="19" t="s">
        <v>230</v>
      </c>
      <c r="C9" s="18"/>
      <c r="D9" s="19"/>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24"/>
    </row>
    <row r="10" spans="1:32" ht="20.100000000000001" customHeight="1">
      <c r="A10" s="17"/>
      <c r="B10" s="17" t="s">
        <v>3</v>
      </c>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24"/>
    </row>
    <row r="11" spans="1:32" ht="20.100000000000001" customHeight="1">
      <c r="A11" s="18"/>
      <c r="B11" s="18"/>
      <c r="C11" s="18"/>
      <c r="D11" s="19"/>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24"/>
    </row>
    <row r="12" spans="1:32" ht="20.100000000000001" customHeight="1">
      <c r="A12" s="18"/>
      <c r="B12" s="46" t="s">
        <v>231</v>
      </c>
      <c r="C12" s="46"/>
      <c r="D12" s="46"/>
      <c r="E12" s="46"/>
      <c r="F12" s="46"/>
      <c r="G12" s="37"/>
      <c r="H12" s="37"/>
      <c r="I12" s="37"/>
      <c r="J12" s="37"/>
      <c r="K12" s="37"/>
      <c r="L12" s="37"/>
      <c r="M12" s="37"/>
      <c r="N12" s="37"/>
      <c r="O12" s="37"/>
      <c r="P12" s="157"/>
      <c r="Q12" s="158"/>
      <c r="R12" s="158"/>
      <c r="S12" s="158"/>
      <c r="T12" s="158"/>
      <c r="U12" s="158"/>
      <c r="V12" s="158"/>
      <c r="W12" s="158"/>
      <c r="X12" s="158"/>
      <c r="Y12" s="158"/>
      <c r="Z12" s="158"/>
      <c r="AA12" s="158"/>
      <c r="AB12" s="158"/>
      <c r="AC12" s="158"/>
      <c r="AD12" s="159"/>
      <c r="AE12" s="18"/>
      <c r="AF12" s="24"/>
    </row>
    <row r="13" spans="1:32" ht="20.100000000000001" customHeight="1">
      <c r="A13" s="18"/>
      <c r="B13" s="37" t="s">
        <v>204</v>
      </c>
      <c r="C13" s="46"/>
      <c r="D13" s="37"/>
      <c r="E13" s="37"/>
      <c r="F13" s="37"/>
      <c r="G13" s="37"/>
      <c r="H13" s="37"/>
      <c r="I13" s="37"/>
      <c r="J13" s="37"/>
      <c r="K13" s="37"/>
      <c r="L13" s="37"/>
      <c r="M13" s="37"/>
      <c r="N13" s="37"/>
      <c r="O13" s="37"/>
      <c r="P13" s="163"/>
      <c r="Q13" s="164"/>
      <c r="R13" s="164"/>
      <c r="S13" s="164"/>
      <c r="T13" s="164"/>
      <c r="U13" s="164"/>
      <c r="V13" s="164"/>
      <c r="W13" s="164"/>
      <c r="X13" s="164"/>
      <c r="Y13" s="164"/>
      <c r="Z13" s="164"/>
      <c r="AA13" s="164"/>
      <c r="AB13" s="164"/>
      <c r="AC13" s="164"/>
      <c r="AD13" s="165"/>
      <c r="AE13" s="18"/>
      <c r="AF13" s="24"/>
    </row>
    <row r="14" spans="1:32" ht="20.100000000000001" customHeight="1">
      <c r="A14" s="18"/>
      <c r="B14" s="37"/>
      <c r="C14" s="37"/>
      <c r="D14" s="46"/>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18"/>
      <c r="AF14" s="24"/>
    </row>
    <row r="15" spans="1:32" ht="20.100000000000001" customHeight="1">
      <c r="A15" s="18"/>
      <c r="B15" s="46" t="s">
        <v>232</v>
      </c>
      <c r="C15" s="37"/>
      <c r="D15" s="46"/>
      <c r="E15" s="37"/>
      <c r="F15" s="37"/>
      <c r="G15" s="37"/>
      <c r="H15" s="37"/>
      <c r="I15" s="37"/>
      <c r="J15" s="37"/>
      <c r="K15" s="37"/>
      <c r="L15" s="37"/>
      <c r="M15" s="37"/>
      <c r="N15" s="37"/>
      <c r="O15" s="37"/>
      <c r="P15" s="157"/>
      <c r="Q15" s="158"/>
      <c r="R15" s="158"/>
      <c r="S15" s="158"/>
      <c r="T15" s="158"/>
      <c r="U15" s="158"/>
      <c r="V15" s="158"/>
      <c r="W15" s="158"/>
      <c r="X15" s="158"/>
      <c r="Y15" s="158"/>
      <c r="Z15" s="158"/>
      <c r="AA15" s="158"/>
      <c r="AB15" s="158"/>
      <c r="AC15" s="158"/>
      <c r="AD15" s="159"/>
      <c r="AE15" s="18"/>
      <c r="AF15" s="24"/>
    </row>
    <row r="16" spans="1:32" ht="20.100000000000001" customHeight="1">
      <c r="A16" s="18"/>
      <c r="B16" s="37" t="s">
        <v>233</v>
      </c>
      <c r="C16" s="37"/>
      <c r="D16" s="46"/>
      <c r="E16" s="37"/>
      <c r="F16" s="37"/>
      <c r="G16" s="37"/>
      <c r="H16" s="37"/>
      <c r="I16" s="37"/>
      <c r="J16" s="37"/>
      <c r="K16" s="37"/>
      <c r="L16" s="37"/>
      <c r="M16" s="37"/>
      <c r="N16" s="37"/>
      <c r="O16" s="37"/>
      <c r="P16" s="160"/>
      <c r="Q16" s="161"/>
      <c r="R16" s="161"/>
      <c r="S16" s="161"/>
      <c r="T16" s="161"/>
      <c r="U16" s="161"/>
      <c r="V16" s="161"/>
      <c r="W16" s="161"/>
      <c r="X16" s="161"/>
      <c r="Y16" s="161"/>
      <c r="Z16" s="161"/>
      <c r="AA16" s="161"/>
      <c r="AB16" s="161"/>
      <c r="AC16" s="161"/>
      <c r="AD16" s="162"/>
      <c r="AE16" s="18"/>
      <c r="AF16" s="24"/>
    </row>
    <row r="17" spans="1:32" ht="20.100000000000001" customHeight="1">
      <c r="A17" s="18"/>
      <c r="B17" s="37" t="s">
        <v>234</v>
      </c>
      <c r="C17" s="37"/>
      <c r="D17" s="46"/>
      <c r="E17" s="37"/>
      <c r="F17" s="37"/>
      <c r="G17" s="37"/>
      <c r="H17" s="37"/>
      <c r="I17" s="37"/>
      <c r="J17" s="37"/>
      <c r="K17" s="37"/>
      <c r="L17" s="37"/>
      <c r="M17" s="37"/>
      <c r="N17" s="37"/>
      <c r="O17" s="37"/>
      <c r="P17" s="163"/>
      <c r="Q17" s="164"/>
      <c r="R17" s="164"/>
      <c r="S17" s="164"/>
      <c r="T17" s="164"/>
      <c r="U17" s="164"/>
      <c r="V17" s="164"/>
      <c r="W17" s="164"/>
      <c r="X17" s="164"/>
      <c r="Y17" s="164"/>
      <c r="Z17" s="164"/>
      <c r="AA17" s="164"/>
      <c r="AB17" s="164"/>
      <c r="AC17" s="164"/>
      <c r="AD17" s="165"/>
      <c r="AE17" s="18"/>
      <c r="AF17" s="24"/>
    </row>
    <row r="18" spans="1:32" ht="20.100000000000001" customHeight="1">
      <c r="A18" s="18"/>
      <c r="B18" s="37"/>
      <c r="C18" s="37"/>
      <c r="D18" s="46"/>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18"/>
      <c r="AF18" s="24"/>
    </row>
    <row r="19" spans="1:32" ht="20.100000000000001" customHeight="1">
      <c r="A19" s="18"/>
      <c r="B19" s="46" t="s">
        <v>235</v>
      </c>
      <c r="C19" s="37"/>
      <c r="D19" s="46"/>
      <c r="E19" s="80" t="s">
        <v>206</v>
      </c>
      <c r="F19" s="46"/>
      <c r="G19" s="46"/>
      <c r="H19" s="46"/>
      <c r="I19" s="46"/>
      <c r="J19" s="46"/>
      <c r="K19" s="46"/>
      <c r="L19" s="37"/>
      <c r="M19" s="37"/>
      <c r="N19" s="37"/>
      <c r="O19" s="37"/>
      <c r="P19" s="157"/>
      <c r="Q19" s="158"/>
      <c r="R19" s="158"/>
      <c r="S19" s="158"/>
      <c r="T19" s="158"/>
      <c r="U19" s="158"/>
      <c r="V19" s="158"/>
      <c r="W19" s="158"/>
      <c r="X19" s="158"/>
      <c r="Y19" s="158"/>
      <c r="Z19" s="158"/>
      <c r="AA19" s="158"/>
      <c r="AB19" s="158"/>
      <c r="AC19" s="158"/>
      <c r="AD19" s="159"/>
      <c r="AE19" s="18"/>
      <c r="AF19" s="24"/>
    </row>
    <row r="20" spans="1:32" ht="20.100000000000001" customHeight="1">
      <c r="A20" s="18"/>
      <c r="B20" s="37" t="s">
        <v>236</v>
      </c>
      <c r="C20" s="37"/>
      <c r="D20" s="46"/>
      <c r="E20" s="37"/>
      <c r="F20" s="37"/>
      <c r="G20" s="37"/>
      <c r="H20" s="37"/>
      <c r="I20" s="37"/>
      <c r="J20" s="37"/>
      <c r="K20" s="37"/>
      <c r="L20" s="37"/>
      <c r="M20" s="37"/>
      <c r="N20" s="37"/>
      <c r="O20" s="37"/>
      <c r="P20" s="160"/>
      <c r="Q20" s="161"/>
      <c r="R20" s="161"/>
      <c r="S20" s="161"/>
      <c r="T20" s="161"/>
      <c r="U20" s="161"/>
      <c r="V20" s="161"/>
      <c r="W20" s="161"/>
      <c r="X20" s="161"/>
      <c r="Y20" s="161"/>
      <c r="Z20" s="161"/>
      <c r="AA20" s="161"/>
      <c r="AB20" s="161"/>
      <c r="AC20" s="161"/>
      <c r="AD20" s="162"/>
      <c r="AE20" s="18"/>
      <c r="AF20" s="24"/>
    </row>
    <row r="21" spans="1:32" ht="20.100000000000001" customHeight="1">
      <c r="A21" s="18"/>
      <c r="B21" s="46"/>
      <c r="C21" s="46"/>
      <c r="D21" s="46"/>
      <c r="E21" s="46"/>
      <c r="F21" s="46"/>
      <c r="G21" s="46"/>
      <c r="H21" s="46"/>
      <c r="I21" s="37"/>
      <c r="J21" s="37"/>
      <c r="K21" s="37"/>
      <c r="L21" s="37"/>
      <c r="M21" s="37"/>
      <c r="N21" s="37"/>
      <c r="O21" s="37"/>
      <c r="P21" s="163"/>
      <c r="Q21" s="164"/>
      <c r="R21" s="164"/>
      <c r="S21" s="164"/>
      <c r="T21" s="164"/>
      <c r="U21" s="164"/>
      <c r="V21" s="164"/>
      <c r="W21" s="164"/>
      <c r="X21" s="164"/>
      <c r="Y21" s="164"/>
      <c r="Z21" s="164"/>
      <c r="AA21" s="164"/>
      <c r="AB21" s="164"/>
      <c r="AC21" s="164"/>
      <c r="AD21" s="165"/>
      <c r="AE21" s="18"/>
      <c r="AF21" s="24"/>
    </row>
    <row r="22" spans="1:32" ht="20.100000000000001" customHeight="1">
      <c r="A22" s="18"/>
      <c r="B22" s="37"/>
      <c r="C22" s="37"/>
      <c r="D22" s="46"/>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18"/>
      <c r="AF22" s="24"/>
    </row>
    <row r="23" spans="1:32" ht="20.100000000000001" customHeight="1">
      <c r="A23" s="18"/>
      <c r="B23" s="46" t="s">
        <v>237</v>
      </c>
      <c r="C23" s="37"/>
      <c r="D23" s="46"/>
      <c r="E23" s="37"/>
      <c r="F23" s="37"/>
      <c r="G23" s="37"/>
      <c r="H23" s="37"/>
      <c r="I23" s="37"/>
      <c r="J23" s="37"/>
      <c r="K23" s="37"/>
      <c r="L23" s="37"/>
      <c r="M23" s="37"/>
      <c r="N23" s="37"/>
      <c r="O23" s="37"/>
      <c r="P23" s="157"/>
      <c r="Q23" s="158"/>
      <c r="R23" s="158"/>
      <c r="S23" s="158"/>
      <c r="T23" s="158"/>
      <c r="U23" s="158"/>
      <c r="V23" s="158"/>
      <c r="W23" s="158"/>
      <c r="X23" s="158"/>
      <c r="Y23" s="158"/>
      <c r="Z23" s="158"/>
      <c r="AA23" s="158"/>
      <c r="AB23" s="158"/>
      <c r="AC23" s="158"/>
      <c r="AD23" s="159"/>
      <c r="AE23" s="18"/>
      <c r="AF23" s="24"/>
    </row>
    <row r="24" spans="1:32" ht="20.100000000000001" customHeight="1">
      <c r="A24" s="18"/>
      <c r="B24" s="37" t="s">
        <v>238</v>
      </c>
      <c r="C24" s="37"/>
      <c r="D24" s="46"/>
      <c r="E24" s="37"/>
      <c r="F24" s="37"/>
      <c r="G24" s="37"/>
      <c r="H24" s="37"/>
      <c r="I24" s="37"/>
      <c r="J24" s="37"/>
      <c r="K24" s="37"/>
      <c r="L24" s="37"/>
      <c r="M24" s="37"/>
      <c r="N24" s="37"/>
      <c r="O24" s="37"/>
      <c r="P24" s="160"/>
      <c r="Q24" s="161"/>
      <c r="R24" s="161"/>
      <c r="S24" s="161"/>
      <c r="T24" s="161"/>
      <c r="U24" s="161"/>
      <c r="V24" s="161"/>
      <c r="W24" s="161"/>
      <c r="X24" s="161"/>
      <c r="Y24" s="161"/>
      <c r="Z24" s="161"/>
      <c r="AA24" s="161"/>
      <c r="AB24" s="161"/>
      <c r="AC24" s="161"/>
      <c r="AD24" s="162"/>
      <c r="AE24" s="18"/>
      <c r="AF24" s="24"/>
    </row>
    <row r="25" spans="1:32" ht="20.100000000000001" customHeight="1">
      <c r="A25" s="18"/>
      <c r="B25" s="46"/>
      <c r="C25" s="46"/>
      <c r="D25" s="46"/>
      <c r="E25" s="46"/>
      <c r="F25" s="46"/>
      <c r="G25" s="46"/>
      <c r="H25" s="46"/>
      <c r="I25" s="46"/>
      <c r="J25" s="46"/>
      <c r="K25" s="46"/>
      <c r="L25" s="46"/>
      <c r="M25" s="37"/>
      <c r="N25" s="37"/>
      <c r="O25" s="37"/>
      <c r="P25" s="163"/>
      <c r="Q25" s="164"/>
      <c r="R25" s="164"/>
      <c r="S25" s="164"/>
      <c r="T25" s="164"/>
      <c r="U25" s="164"/>
      <c r="V25" s="164"/>
      <c r="W25" s="164"/>
      <c r="X25" s="164"/>
      <c r="Y25" s="164"/>
      <c r="Z25" s="164"/>
      <c r="AA25" s="164"/>
      <c r="AB25" s="164"/>
      <c r="AC25" s="164"/>
      <c r="AD25" s="165"/>
      <c r="AE25" s="18"/>
      <c r="AF25" s="24"/>
    </row>
    <row r="26" spans="1:32" ht="20.100000000000001" customHeight="1">
      <c r="A26" s="18"/>
      <c r="B26" s="37"/>
      <c r="C26" s="37"/>
      <c r="D26" s="46"/>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18"/>
      <c r="AF26" s="24"/>
    </row>
    <row r="27" spans="1:32" ht="20.100000000000001" customHeight="1">
      <c r="A27" s="18"/>
      <c r="B27" s="46" t="s">
        <v>239</v>
      </c>
      <c r="C27" s="37"/>
      <c r="D27" s="46"/>
      <c r="E27" s="37"/>
      <c r="F27" s="37"/>
      <c r="G27" s="37"/>
      <c r="H27" s="37"/>
      <c r="I27" s="37"/>
      <c r="J27" s="37"/>
      <c r="K27" s="37"/>
      <c r="L27" s="37"/>
      <c r="M27" s="37"/>
      <c r="N27" s="37"/>
      <c r="O27" s="37"/>
      <c r="P27" s="47"/>
      <c r="Q27" s="47"/>
      <c r="R27" s="47"/>
      <c r="S27" s="37"/>
      <c r="T27" s="37"/>
      <c r="U27" s="37"/>
      <c r="V27" s="37"/>
      <c r="W27" s="37"/>
      <c r="X27" s="37"/>
      <c r="Y27" s="37"/>
      <c r="Z27" s="37"/>
      <c r="AA27" s="153"/>
      <c r="AB27" s="154"/>
      <c r="AC27" s="155"/>
      <c r="AD27" s="37"/>
      <c r="AE27" s="18"/>
      <c r="AF27" s="24"/>
    </row>
    <row r="28" spans="1:32" ht="20.100000000000001" customHeight="1">
      <c r="A28" s="18"/>
      <c r="B28" s="37"/>
      <c r="C28" s="37"/>
      <c r="D28" s="46"/>
      <c r="E28" s="37"/>
      <c r="F28" s="37"/>
      <c r="G28" s="37"/>
      <c r="H28" s="37"/>
      <c r="I28" s="37"/>
      <c r="J28" s="37"/>
      <c r="K28" s="37"/>
      <c r="L28" s="37"/>
      <c r="M28" s="37"/>
      <c r="N28" s="37"/>
      <c r="O28" s="37"/>
      <c r="P28" s="47"/>
      <c r="Q28" s="47"/>
      <c r="R28" s="47"/>
      <c r="S28" s="37"/>
      <c r="T28" s="37"/>
      <c r="U28" s="37"/>
      <c r="V28" s="37"/>
      <c r="W28" s="37"/>
      <c r="X28" s="37"/>
      <c r="Y28" s="37"/>
      <c r="Z28" s="37"/>
      <c r="AA28" s="37"/>
      <c r="AB28" s="37"/>
      <c r="AC28" s="37"/>
      <c r="AD28" s="37"/>
      <c r="AE28" s="18"/>
      <c r="AF28" s="24"/>
    </row>
    <row r="29" spans="1:32" ht="20.100000000000001" customHeight="1">
      <c r="A29" s="18"/>
      <c r="B29" s="46" t="s">
        <v>240</v>
      </c>
      <c r="C29" s="37"/>
      <c r="D29" s="46"/>
      <c r="E29" s="37"/>
      <c r="F29" s="37"/>
      <c r="G29" s="37"/>
      <c r="H29" s="37"/>
      <c r="I29" s="37"/>
      <c r="J29" s="37"/>
      <c r="K29" s="37"/>
      <c r="L29" s="37"/>
      <c r="M29" s="37"/>
      <c r="N29" s="37"/>
      <c r="O29" s="37"/>
      <c r="P29" s="47"/>
      <c r="Q29" s="47"/>
      <c r="R29" s="47"/>
      <c r="S29" s="37"/>
      <c r="T29" s="37"/>
      <c r="U29" s="37"/>
      <c r="V29" s="37"/>
      <c r="W29" s="37"/>
      <c r="X29" s="37"/>
      <c r="Y29" s="37"/>
      <c r="Z29" s="37"/>
      <c r="AA29" s="153"/>
      <c r="AB29" s="154"/>
      <c r="AC29" s="155"/>
      <c r="AD29" s="37"/>
      <c r="AE29" s="18"/>
      <c r="AF29" s="24"/>
    </row>
    <row r="30" spans="1:32" ht="20.100000000000001" customHeight="1">
      <c r="A30" s="18"/>
      <c r="B30" s="37"/>
      <c r="C30" s="37"/>
      <c r="D30" s="46"/>
      <c r="E30" s="37"/>
      <c r="F30" s="37"/>
      <c r="G30" s="37"/>
      <c r="H30" s="37"/>
      <c r="I30" s="37"/>
      <c r="J30" s="37"/>
      <c r="K30" s="37"/>
      <c r="L30" s="37"/>
      <c r="M30" s="37"/>
      <c r="N30" s="37"/>
      <c r="O30" s="37"/>
      <c r="P30" s="47"/>
      <c r="Q30" s="47"/>
      <c r="R30" s="47"/>
      <c r="S30" s="37"/>
      <c r="T30" s="37"/>
      <c r="U30" s="37"/>
      <c r="V30" s="37"/>
      <c r="W30" s="37"/>
      <c r="X30" s="37"/>
      <c r="Y30" s="37"/>
      <c r="Z30" s="37"/>
      <c r="AA30" s="37"/>
      <c r="AB30" s="37"/>
      <c r="AC30" s="37"/>
      <c r="AD30" s="37"/>
      <c r="AE30" s="18"/>
      <c r="AF30" s="24"/>
    </row>
    <row r="31" spans="1:32" ht="20.100000000000001" customHeight="1">
      <c r="A31" s="18"/>
      <c r="B31" s="46" t="s">
        <v>241</v>
      </c>
      <c r="C31" s="37"/>
      <c r="D31" s="46"/>
      <c r="E31" s="37"/>
      <c r="F31" s="37"/>
      <c r="G31" s="37"/>
      <c r="H31" s="37"/>
      <c r="I31" s="37"/>
      <c r="J31" s="37"/>
      <c r="K31" s="37"/>
      <c r="L31" s="37"/>
      <c r="M31" s="37"/>
      <c r="N31" s="37"/>
      <c r="O31" s="37"/>
      <c r="P31" s="47"/>
      <c r="Q31" s="47"/>
      <c r="R31" s="47"/>
      <c r="S31" s="37"/>
      <c r="T31" s="37"/>
      <c r="U31" s="37"/>
      <c r="V31" s="37"/>
      <c r="W31" s="37"/>
      <c r="X31" s="37"/>
      <c r="Y31" s="37"/>
      <c r="Z31" s="37"/>
      <c r="AA31" s="153"/>
      <c r="AB31" s="154"/>
      <c r="AC31" s="155"/>
      <c r="AD31" s="37"/>
      <c r="AE31" s="18"/>
      <c r="AF31" s="24"/>
    </row>
    <row r="32" spans="1:32" ht="20.100000000000001" customHeight="1">
      <c r="A32" s="18"/>
      <c r="B32" s="46"/>
      <c r="C32" s="37"/>
      <c r="D32" s="46"/>
      <c r="E32" s="37"/>
      <c r="F32" s="37"/>
      <c r="G32" s="37"/>
      <c r="H32" s="37"/>
      <c r="I32" s="37"/>
      <c r="J32" s="37"/>
      <c r="K32" s="37"/>
      <c r="L32" s="37"/>
      <c r="M32" s="37"/>
      <c r="N32" s="37"/>
      <c r="O32" s="37"/>
      <c r="P32" s="47"/>
      <c r="Q32" s="47"/>
      <c r="R32" s="47"/>
      <c r="S32" s="37"/>
      <c r="T32" s="37"/>
      <c r="U32" s="37"/>
      <c r="V32" s="37"/>
      <c r="W32" s="37"/>
      <c r="X32" s="37"/>
      <c r="Y32" s="37"/>
      <c r="Z32" s="37"/>
      <c r="AA32" s="37"/>
      <c r="AB32" s="37"/>
      <c r="AC32" s="37"/>
      <c r="AD32" s="37"/>
      <c r="AE32" s="18"/>
      <c r="AF32" s="24"/>
    </row>
    <row r="33" spans="1:32" ht="20.100000000000001" customHeight="1">
      <c r="A33" s="18"/>
      <c r="B33" s="46" t="s">
        <v>242</v>
      </c>
      <c r="C33" s="37"/>
      <c r="D33" s="46"/>
      <c r="E33" s="37"/>
      <c r="F33" s="37"/>
      <c r="G33" s="37"/>
      <c r="H33" s="37"/>
      <c r="I33" s="37"/>
      <c r="J33" s="37"/>
      <c r="K33" s="37"/>
      <c r="L33" s="37"/>
      <c r="M33" s="37"/>
      <c r="N33" s="37"/>
      <c r="O33" s="37"/>
      <c r="P33" s="47"/>
      <c r="Q33" s="47"/>
      <c r="R33" s="47"/>
      <c r="S33" s="37"/>
      <c r="T33" s="37"/>
      <c r="U33" s="37"/>
      <c r="V33" s="37"/>
      <c r="W33" s="37"/>
      <c r="X33" s="37"/>
      <c r="Y33" s="37"/>
      <c r="Z33" s="37"/>
      <c r="AA33" s="153"/>
      <c r="AB33" s="154"/>
      <c r="AC33" s="155"/>
      <c r="AD33" s="37"/>
      <c r="AE33" s="18"/>
      <c r="AF33" s="24"/>
    </row>
    <row r="34" spans="1:32" ht="20.100000000000001" customHeight="1">
      <c r="A34" s="18"/>
      <c r="B34" s="46"/>
      <c r="C34" s="37"/>
      <c r="D34" s="46"/>
      <c r="E34" s="37"/>
      <c r="F34" s="37"/>
      <c r="G34" s="37"/>
      <c r="H34" s="37"/>
      <c r="I34" s="37"/>
      <c r="J34" s="37"/>
      <c r="K34" s="37"/>
      <c r="L34" s="37"/>
      <c r="M34" s="37"/>
      <c r="N34" s="37"/>
      <c r="O34" s="37"/>
      <c r="P34" s="47"/>
      <c r="Q34" s="47"/>
      <c r="R34" s="47"/>
      <c r="S34" s="37"/>
      <c r="T34" s="37"/>
      <c r="U34" s="37"/>
      <c r="V34" s="37"/>
      <c r="W34" s="37"/>
      <c r="X34" s="37"/>
      <c r="Y34" s="37"/>
      <c r="Z34" s="37"/>
      <c r="AA34" s="37"/>
      <c r="AB34" s="37"/>
      <c r="AC34" s="37"/>
      <c r="AD34" s="37"/>
      <c r="AE34" s="18"/>
      <c r="AF34" s="24"/>
    </row>
    <row r="35" spans="1:32" ht="20.100000000000001" customHeight="1">
      <c r="A35" s="18"/>
      <c r="B35" s="46" t="s">
        <v>243</v>
      </c>
      <c r="C35" s="37"/>
      <c r="D35" s="46"/>
      <c r="E35" s="37"/>
      <c r="F35" s="37"/>
      <c r="G35" s="37"/>
      <c r="H35" s="37"/>
      <c r="I35" s="37"/>
      <c r="J35" s="37"/>
      <c r="K35" s="37"/>
      <c r="L35" s="37"/>
      <c r="M35" s="37"/>
      <c r="N35" s="37"/>
      <c r="O35" s="37"/>
      <c r="P35" s="47"/>
      <c r="Q35" s="47"/>
      <c r="R35" s="47"/>
      <c r="S35" s="37"/>
      <c r="T35" s="37"/>
      <c r="U35" s="37"/>
      <c r="V35" s="37"/>
      <c r="W35" s="37"/>
      <c r="X35" s="37"/>
      <c r="Y35" s="37"/>
      <c r="Z35" s="37"/>
      <c r="AA35" s="153"/>
      <c r="AB35" s="154"/>
      <c r="AC35" s="155"/>
      <c r="AD35" s="37"/>
      <c r="AE35" s="18"/>
      <c r="AF35" s="24"/>
    </row>
    <row r="36" spans="1:32" ht="20.100000000000001" customHeight="1">
      <c r="A36" s="18"/>
      <c r="B36" s="46"/>
      <c r="C36" s="37"/>
      <c r="D36" s="46"/>
      <c r="E36" s="37"/>
      <c r="F36" s="37"/>
      <c r="G36" s="37"/>
      <c r="H36" s="37"/>
      <c r="I36" s="37"/>
      <c r="J36" s="37"/>
      <c r="K36" s="37"/>
      <c r="L36" s="37"/>
      <c r="M36" s="37"/>
      <c r="N36" s="37"/>
      <c r="O36" s="37"/>
      <c r="P36" s="47"/>
      <c r="Q36" s="47"/>
      <c r="R36" s="47"/>
      <c r="S36" s="37"/>
      <c r="T36" s="37"/>
      <c r="U36" s="37"/>
      <c r="V36" s="37"/>
      <c r="W36" s="37"/>
      <c r="X36" s="37"/>
      <c r="Y36" s="37"/>
      <c r="Z36" s="37"/>
      <c r="AA36" s="37"/>
      <c r="AB36" s="37"/>
      <c r="AC36" s="37"/>
      <c r="AD36" s="37"/>
      <c r="AE36" s="18"/>
      <c r="AF36" s="24"/>
    </row>
    <row r="37" spans="1:32" ht="20.100000000000001" customHeight="1">
      <c r="A37" s="18"/>
      <c r="B37" s="46" t="s">
        <v>244</v>
      </c>
      <c r="C37" s="37"/>
      <c r="D37" s="46"/>
      <c r="E37" s="37"/>
      <c r="F37" s="37"/>
      <c r="G37" s="37"/>
      <c r="H37" s="37"/>
      <c r="I37" s="37"/>
      <c r="J37" s="37"/>
      <c r="K37" s="37"/>
      <c r="L37" s="37"/>
      <c r="M37" s="37"/>
      <c r="N37" s="37"/>
      <c r="O37" s="37"/>
      <c r="P37" s="47"/>
      <c r="Q37" s="47"/>
      <c r="R37" s="47"/>
      <c r="S37" s="37"/>
      <c r="T37" s="37"/>
      <c r="U37" s="37"/>
      <c r="V37" s="37"/>
      <c r="W37" s="37"/>
      <c r="X37" s="37"/>
      <c r="Y37" s="37"/>
      <c r="Z37" s="37"/>
      <c r="AA37" s="153"/>
      <c r="AB37" s="154"/>
      <c r="AC37" s="155"/>
      <c r="AD37" s="37"/>
      <c r="AE37" s="18"/>
      <c r="AF37" s="24"/>
    </row>
    <row r="38" spans="1:32" ht="20.100000000000001" customHeight="1">
      <c r="A38" s="18"/>
      <c r="B38" s="37"/>
      <c r="C38" s="37"/>
      <c r="D38" s="46"/>
      <c r="E38" s="37"/>
      <c r="F38" s="37"/>
      <c r="G38" s="37"/>
      <c r="H38" s="37"/>
      <c r="I38" s="37"/>
      <c r="J38" s="37"/>
      <c r="K38" s="37"/>
      <c r="L38" s="37"/>
      <c r="M38" s="37"/>
      <c r="N38" s="37"/>
      <c r="O38" s="37"/>
      <c r="P38" s="47"/>
      <c r="Q38" s="47"/>
      <c r="R38" s="47"/>
      <c r="S38" s="37"/>
      <c r="T38" s="37"/>
      <c r="U38" s="37"/>
      <c r="V38" s="37"/>
      <c r="W38" s="37"/>
      <c r="X38" s="37"/>
      <c r="Y38" s="37"/>
      <c r="Z38" s="37"/>
      <c r="AA38" s="37"/>
      <c r="AB38" s="37"/>
      <c r="AC38" s="37"/>
      <c r="AD38" s="37"/>
      <c r="AE38" s="18"/>
      <c r="AF38" s="24"/>
    </row>
    <row r="39" spans="1:32" ht="20.100000000000001" customHeight="1">
      <c r="A39" s="18"/>
      <c r="B39" s="46" t="s">
        <v>245</v>
      </c>
      <c r="C39" s="37"/>
      <c r="D39" s="46"/>
      <c r="E39" s="37"/>
      <c r="F39" s="37"/>
      <c r="G39" s="37"/>
      <c r="H39" s="37"/>
      <c r="I39" s="37"/>
      <c r="J39" s="37"/>
      <c r="K39" s="37"/>
      <c r="L39" s="37"/>
      <c r="M39" s="37"/>
      <c r="N39" s="37"/>
      <c r="O39" s="37"/>
      <c r="P39" s="47"/>
      <c r="Q39" s="47"/>
      <c r="R39" s="47"/>
      <c r="S39" s="37"/>
      <c r="T39" s="37"/>
      <c r="U39" s="37"/>
      <c r="V39" s="37"/>
      <c r="W39" s="37"/>
      <c r="X39" s="37"/>
      <c r="Y39" s="37"/>
      <c r="Z39" s="37"/>
      <c r="AA39" s="153"/>
      <c r="AB39" s="154"/>
      <c r="AC39" s="155"/>
      <c r="AD39" s="37"/>
      <c r="AE39" s="18"/>
      <c r="AF39" s="24"/>
    </row>
    <row r="40" spans="1:32" ht="20.100000000000001" customHeight="1">
      <c r="A40" s="18"/>
      <c r="B40" s="46" t="s">
        <v>246</v>
      </c>
      <c r="C40" s="37"/>
      <c r="D40" s="46"/>
      <c r="E40" s="37"/>
      <c r="F40" s="37"/>
      <c r="G40" s="37"/>
      <c r="H40" s="37"/>
      <c r="I40" s="37"/>
      <c r="J40" s="37"/>
      <c r="K40" s="37"/>
      <c r="L40" s="37"/>
      <c r="M40" s="37"/>
      <c r="N40" s="37"/>
      <c r="O40" s="37"/>
      <c r="P40" s="47"/>
      <c r="Q40" s="47"/>
      <c r="R40" s="47"/>
      <c r="S40" s="37"/>
      <c r="T40" s="37"/>
      <c r="U40" s="37"/>
      <c r="V40" s="37"/>
      <c r="W40" s="37"/>
      <c r="X40" s="37"/>
      <c r="Y40" s="37"/>
      <c r="Z40" s="37"/>
      <c r="AA40" s="37"/>
      <c r="AB40" s="37"/>
      <c r="AC40" s="37"/>
      <c r="AD40" s="37"/>
      <c r="AE40" s="18"/>
      <c r="AF40" s="24"/>
    </row>
    <row r="41" spans="1:32" ht="20.100000000000001" customHeight="1">
      <c r="A41" s="18"/>
      <c r="B41" s="37"/>
      <c r="C41" s="37"/>
      <c r="D41" s="46"/>
      <c r="E41" s="37"/>
      <c r="F41" s="37"/>
      <c r="G41" s="37"/>
      <c r="H41" s="37"/>
      <c r="I41" s="37"/>
      <c r="J41" s="37"/>
      <c r="K41" s="37"/>
      <c r="L41" s="37"/>
      <c r="M41" s="37"/>
      <c r="N41" s="37"/>
      <c r="O41" s="37"/>
      <c r="P41" s="47"/>
      <c r="Q41" s="47"/>
      <c r="R41" s="47"/>
      <c r="S41" s="37"/>
      <c r="T41" s="37"/>
      <c r="U41" s="37"/>
      <c r="V41" s="37"/>
      <c r="W41" s="37"/>
      <c r="X41" s="37"/>
      <c r="Y41" s="37"/>
      <c r="Z41" s="37"/>
      <c r="AA41" s="37"/>
      <c r="AB41" s="37"/>
      <c r="AC41" s="37"/>
      <c r="AD41" s="37"/>
      <c r="AE41" s="18"/>
      <c r="AF41" s="24"/>
    </row>
    <row r="42" spans="1:32" ht="20.100000000000001" customHeight="1">
      <c r="A42" s="18"/>
      <c r="B42" s="46" t="s">
        <v>245</v>
      </c>
      <c r="C42" s="37"/>
      <c r="D42" s="46"/>
      <c r="E42" s="37"/>
      <c r="F42" s="37"/>
      <c r="G42" s="37"/>
      <c r="H42" s="37"/>
      <c r="I42" s="37"/>
      <c r="J42" s="37"/>
      <c r="K42" s="37"/>
      <c r="L42" s="37"/>
      <c r="M42" s="37"/>
      <c r="N42" s="37"/>
      <c r="O42" s="37"/>
      <c r="P42" s="47"/>
      <c r="Q42" s="47"/>
      <c r="R42" s="47"/>
      <c r="S42" s="37"/>
      <c r="T42" s="37"/>
      <c r="U42" s="37"/>
      <c r="V42" s="37"/>
      <c r="W42" s="37"/>
      <c r="X42" s="37"/>
      <c r="Y42" s="37"/>
      <c r="Z42" s="37"/>
      <c r="AA42" s="153"/>
      <c r="AB42" s="154"/>
      <c r="AC42" s="155"/>
      <c r="AD42" s="37"/>
      <c r="AE42" s="18"/>
      <c r="AF42" s="24"/>
    </row>
    <row r="43" spans="1:32" ht="20.100000000000001" customHeight="1">
      <c r="A43" s="18"/>
      <c r="B43" s="46" t="s">
        <v>247</v>
      </c>
      <c r="C43" s="37"/>
      <c r="D43" s="46"/>
      <c r="E43" s="37"/>
      <c r="F43" s="37"/>
      <c r="G43" s="37"/>
      <c r="H43" s="37"/>
      <c r="I43" s="37"/>
      <c r="J43" s="37"/>
      <c r="K43" s="37"/>
      <c r="L43" s="37"/>
      <c r="M43" s="37"/>
      <c r="N43" s="37"/>
      <c r="O43" s="37"/>
      <c r="P43" s="47"/>
      <c r="Q43" s="47"/>
      <c r="R43" s="47"/>
      <c r="S43" s="37"/>
      <c r="T43" s="37"/>
      <c r="U43" s="37"/>
      <c r="V43" s="37"/>
      <c r="W43" s="37"/>
      <c r="X43" s="37"/>
      <c r="Y43" s="37"/>
      <c r="Z43" s="37"/>
      <c r="AA43" s="37"/>
      <c r="AB43" s="37"/>
      <c r="AC43" s="37"/>
      <c r="AD43" s="37"/>
      <c r="AE43" s="18"/>
      <c r="AF43" s="24"/>
    </row>
    <row r="44" spans="1:32" ht="20.100000000000001" customHeight="1">
      <c r="A44" s="18"/>
      <c r="B44" s="46"/>
      <c r="C44" s="37"/>
      <c r="D44" s="46"/>
      <c r="E44" s="37"/>
      <c r="F44" s="37"/>
      <c r="G44" s="37"/>
      <c r="H44" s="37"/>
      <c r="I44" s="37"/>
      <c r="J44" s="37"/>
      <c r="K44" s="37"/>
      <c r="L44" s="37"/>
      <c r="M44" s="37"/>
      <c r="N44" s="37"/>
      <c r="O44" s="37"/>
      <c r="P44" s="47"/>
      <c r="Q44" s="47"/>
      <c r="R44" s="47"/>
      <c r="S44" s="37"/>
      <c r="T44" s="37"/>
      <c r="U44" s="37"/>
      <c r="V44" s="37"/>
      <c r="W44" s="37"/>
      <c r="X44" s="37"/>
      <c r="Y44" s="37"/>
      <c r="Z44" s="37"/>
      <c r="AA44" s="37"/>
      <c r="AB44" s="37"/>
      <c r="AC44" s="37"/>
      <c r="AD44" s="37"/>
      <c r="AE44" s="18"/>
      <c r="AF44" s="24"/>
    </row>
    <row r="45" spans="1:32" ht="20.100000000000001" customHeight="1">
      <c r="A45" s="18"/>
      <c r="B45" s="46" t="s">
        <v>248</v>
      </c>
      <c r="C45" s="46"/>
      <c r="D45" s="46"/>
      <c r="E45" s="37"/>
      <c r="F45" s="37"/>
      <c r="G45" s="37"/>
      <c r="H45" s="37"/>
      <c r="I45" s="37"/>
      <c r="J45" s="37"/>
      <c r="K45" s="37"/>
      <c r="L45" s="37"/>
      <c r="M45" s="37"/>
      <c r="N45" s="37"/>
      <c r="O45" s="37"/>
      <c r="P45" s="47"/>
      <c r="Q45" s="47"/>
      <c r="R45" s="47"/>
      <c r="S45" s="37"/>
      <c r="T45" s="37"/>
      <c r="U45" s="37"/>
      <c r="V45" s="37"/>
      <c r="W45" s="37"/>
      <c r="X45" s="37"/>
      <c r="Y45" s="37"/>
      <c r="Z45" s="37"/>
      <c r="AA45" s="153"/>
      <c r="AB45" s="154"/>
      <c r="AC45" s="155"/>
      <c r="AD45" s="37"/>
      <c r="AE45" s="18"/>
      <c r="AF45" s="24"/>
    </row>
    <row r="46" spans="1:32" ht="20.100000000000001" customHeight="1">
      <c r="A46" s="18"/>
      <c r="B46" s="46"/>
      <c r="C46" s="46"/>
      <c r="D46" s="46"/>
      <c r="E46" s="37"/>
      <c r="F46" s="37"/>
      <c r="G46" s="37"/>
      <c r="H46" s="37"/>
      <c r="I46" s="37"/>
      <c r="J46" s="37"/>
      <c r="K46" s="37"/>
      <c r="L46" s="37"/>
      <c r="M46" s="37"/>
      <c r="N46" s="37"/>
      <c r="O46" s="37"/>
      <c r="P46" s="47"/>
      <c r="Q46" s="47"/>
      <c r="R46" s="47"/>
      <c r="S46" s="37"/>
      <c r="T46" s="37"/>
      <c r="U46" s="37"/>
      <c r="V46" s="37"/>
      <c r="W46" s="37"/>
      <c r="X46" s="37"/>
      <c r="Y46" s="37"/>
      <c r="Z46" s="37"/>
      <c r="AA46" s="37"/>
      <c r="AB46" s="37"/>
      <c r="AC46" s="37"/>
      <c r="AD46" s="37"/>
      <c r="AE46" s="18"/>
      <c r="AF46" s="24"/>
    </row>
    <row r="47" spans="1:32" ht="20.100000000000001" customHeight="1">
      <c r="A47" s="18"/>
      <c r="B47" s="46" t="s">
        <v>249</v>
      </c>
      <c r="C47" s="46"/>
      <c r="D47" s="46"/>
      <c r="E47" s="37"/>
      <c r="F47" s="37"/>
      <c r="G47" s="37"/>
      <c r="H47" s="37"/>
      <c r="I47" s="37"/>
      <c r="J47" s="37"/>
      <c r="K47" s="37"/>
      <c r="L47" s="37"/>
      <c r="M47" s="37"/>
      <c r="N47" s="37"/>
      <c r="O47" s="37"/>
      <c r="P47" s="47"/>
      <c r="Q47" s="47"/>
      <c r="R47" s="47"/>
      <c r="S47" s="37"/>
      <c r="T47" s="37"/>
      <c r="U47" s="37"/>
      <c r="V47" s="37"/>
      <c r="W47" s="37"/>
      <c r="X47" s="37"/>
      <c r="Y47" s="37"/>
      <c r="Z47" s="37"/>
      <c r="AA47" s="153"/>
      <c r="AB47" s="154"/>
      <c r="AC47" s="155"/>
      <c r="AD47" s="37"/>
      <c r="AE47" s="18"/>
      <c r="AF47" s="24"/>
    </row>
    <row r="48" spans="1:32" ht="20.100000000000001" customHeight="1">
      <c r="A48" s="18"/>
      <c r="B48" s="46"/>
      <c r="C48" s="46"/>
      <c r="D48" s="46"/>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18"/>
      <c r="AF48" s="24"/>
    </row>
    <row r="49" spans="1:32" ht="20.100000000000001" customHeight="1">
      <c r="A49" s="18"/>
      <c r="B49" s="46" t="s">
        <v>250</v>
      </c>
      <c r="C49" s="46"/>
      <c r="D49" s="46"/>
      <c r="E49" s="37"/>
      <c r="F49" s="37"/>
      <c r="G49" s="37"/>
      <c r="H49" s="37"/>
      <c r="I49" s="37"/>
      <c r="J49" s="37"/>
      <c r="K49" s="37"/>
      <c r="L49" s="37"/>
      <c r="M49" s="37"/>
      <c r="N49" s="37"/>
      <c r="O49" s="37"/>
      <c r="P49" s="156"/>
      <c r="Q49" s="156"/>
      <c r="R49" s="156"/>
      <c r="S49" s="156"/>
      <c r="T49" s="156"/>
      <c r="U49" s="156"/>
      <c r="V49" s="156"/>
      <c r="W49" s="156"/>
      <c r="X49" s="156"/>
      <c r="Y49" s="156"/>
      <c r="Z49" s="156"/>
      <c r="AA49" s="156"/>
      <c r="AB49" s="156"/>
      <c r="AC49" s="156"/>
      <c r="AD49" s="37"/>
      <c r="AE49" s="37"/>
      <c r="AF49" s="24"/>
    </row>
    <row r="50" spans="1:32" ht="20.100000000000001" customHeight="1">
      <c r="A50" s="18"/>
      <c r="B50" s="46" t="s">
        <v>251</v>
      </c>
      <c r="C50" s="46"/>
      <c r="D50" s="46"/>
      <c r="E50" s="37"/>
      <c r="F50" s="37"/>
      <c r="G50" s="37"/>
      <c r="H50" s="37"/>
      <c r="I50" s="37"/>
      <c r="J50" s="37"/>
      <c r="K50" s="37"/>
      <c r="L50" s="37"/>
      <c r="M50" s="37"/>
      <c r="N50" s="37"/>
      <c r="O50" s="37"/>
      <c r="P50" s="156"/>
      <c r="Q50" s="156"/>
      <c r="R50" s="156"/>
      <c r="S50" s="156"/>
      <c r="T50" s="156"/>
      <c r="U50" s="156"/>
      <c r="V50" s="156"/>
      <c r="W50" s="156"/>
      <c r="X50" s="156"/>
      <c r="Y50" s="156"/>
      <c r="Z50" s="156"/>
      <c r="AA50" s="156"/>
      <c r="AB50" s="156"/>
      <c r="AC50" s="156"/>
      <c r="AD50" s="37"/>
      <c r="AE50" s="37"/>
      <c r="AF50" s="24"/>
    </row>
    <row r="51" spans="1:32" ht="20.100000000000001" customHeight="1">
      <c r="A51" s="18"/>
      <c r="B51" s="46"/>
      <c r="C51" s="46"/>
      <c r="D51" s="46"/>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18"/>
      <c r="AF51" s="24"/>
    </row>
    <row r="52" spans="1:32" ht="20.100000000000001" customHeight="1">
      <c r="A52" s="18"/>
      <c r="B52" s="46" t="s">
        <v>252</v>
      </c>
      <c r="C52" s="46"/>
      <c r="D52" s="46"/>
      <c r="E52" s="37"/>
      <c r="F52" s="37"/>
      <c r="G52" s="37"/>
      <c r="H52" s="37"/>
      <c r="I52" s="37"/>
      <c r="J52" s="37"/>
      <c r="K52" s="37"/>
      <c r="L52" s="37"/>
      <c r="M52" s="37"/>
      <c r="N52" s="37"/>
      <c r="O52" s="37"/>
      <c r="P52" s="156"/>
      <c r="Q52" s="156"/>
      <c r="R52" s="156"/>
      <c r="S52" s="156"/>
      <c r="T52" s="156"/>
      <c r="U52" s="156"/>
      <c r="V52" s="156"/>
      <c r="W52" s="156"/>
      <c r="X52" s="156"/>
      <c r="Y52" s="156"/>
      <c r="Z52" s="156"/>
      <c r="AA52" s="156"/>
      <c r="AB52" s="156"/>
      <c r="AC52" s="156"/>
      <c r="AD52" s="37"/>
      <c r="AE52" s="37"/>
      <c r="AF52" s="24"/>
    </row>
    <row r="53" spans="1:32" ht="20.100000000000001" customHeight="1">
      <c r="A53" s="18"/>
      <c r="B53" s="37"/>
      <c r="C53" s="37"/>
      <c r="D53" s="46"/>
      <c r="E53" s="37"/>
      <c r="F53" s="37"/>
      <c r="G53" s="37"/>
      <c r="H53" s="37"/>
      <c r="I53" s="37"/>
      <c r="J53" s="37"/>
      <c r="K53" s="37"/>
      <c r="L53" s="37"/>
      <c r="M53" s="37"/>
      <c r="N53" s="37"/>
      <c r="O53" s="37"/>
      <c r="P53" s="156"/>
      <c r="Q53" s="156"/>
      <c r="R53" s="156"/>
      <c r="S53" s="156"/>
      <c r="T53" s="156"/>
      <c r="U53" s="156"/>
      <c r="V53" s="156"/>
      <c r="W53" s="156"/>
      <c r="X53" s="156"/>
      <c r="Y53" s="156"/>
      <c r="Z53" s="156"/>
      <c r="AA53" s="156"/>
      <c r="AB53" s="156"/>
      <c r="AC53" s="156"/>
      <c r="AD53" s="37"/>
      <c r="AE53" s="37"/>
      <c r="AF53" s="24"/>
    </row>
    <row r="54" spans="1:32" ht="20.100000000000001" customHeight="1">
      <c r="A54" s="18"/>
      <c r="B54" s="18"/>
      <c r="C54" s="18"/>
      <c r="D54" s="19"/>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24"/>
    </row>
    <row r="55" spans="1:32" ht="20.100000000000001"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row>
    <row r="56" spans="1:32" ht="20.100000000000001" customHeight="1"/>
    <row r="57" spans="1:32" ht="20.100000000000001" customHeight="1"/>
    <row r="58" spans="1:32" ht="20.100000000000001" customHeight="1"/>
    <row r="59" spans="1:32" ht="20.100000000000001" customHeight="1"/>
    <row r="60" spans="1:32" ht="20.100000000000001" customHeight="1"/>
    <row r="61" spans="1:32" ht="20.100000000000001" customHeight="1"/>
    <row r="62" spans="1:32" ht="20.100000000000001" customHeight="1"/>
    <row r="63" spans="1:32" ht="20.100000000000001" customHeight="1"/>
    <row r="64" spans="1:32"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row r="643" ht="20.100000000000001" customHeight="1"/>
    <row r="644" ht="20.100000000000001" customHeight="1"/>
    <row r="645" ht="20.100000000000001" customHeight="1"/>
    <row r="646" ht="20.100000000000001" customHeight="1"/>
    <row r="647" ht="20.100000000000001" customHeight="1"/>
    <row r="648" ht="20.100000000000001" customHeight="1"/>
    <row r="649" ht="20.100000000000001" customHeight="1"/>
    <row r="650" ht="20.100000000000001" customHeight="1"/>
    <row r="651" ht="20.100000000000001" customHeight="1"/>
    <row r="652" ht="20.100000000000001" customHeight="1"/>
    <row r="653" ht="20.100000000000001" customHeight="1"/>
    <row r="654" ht="20.100000000000001" customHeight="1"/>
    <row r="655" ht="20.100000000000001" customHeight="1"/>
    <row r="656" ht="20.100000000000001" customHeight="1"/>
    <row r="657" ht="20.100000000000001" customHeight="1"/>
    <row r="658" ht="20.100000000000001" customHeight="1"/>
    <row r="659" ht="20.100000000000001" customHeight="1"/>
    <row r="660" ht="20.100000000000001" customHeight="1"/>
    <row r="661" ht="20.100000000000001" customHeight="1"/>
    <row r="662" ht="20.100000000000001" customHeight="1"/>
    <row r="663" ht="20.100000000000001" customHeight="1"/>
    <row r="664" ht="20.100000000000001" customHeight="1"/>
    <row r="665" ht="20.100000000000001" customHeight="1"/>
    <row r="666" ht="20.100000000000001" customHeight="1"/>
    <row r="667" ht="20.100000000000001" customHeight="1"/>
    <row r="668" ht="20.100000000000001" customHeight="1"/>
    <row r="669" ht="20.100000000000001" customHeight="1"/>
    <row r="670" ht="20.100000000000001" customHeight="1"/>
    <row r="671" ht="20.100000000000001" customHeight="1"/>
    <row r="672" ht="20.100000000000001" customHeight="1"/>
    <row r="673" ht="20.100000000000001" customHeight="1"/>
    <row r="674" ht="20.100000000000001" customHeight="1"/>
    <row r="675" ht="20.100000000000001" customHeight="1"/>
    <row r="676" ht="20.100000000000001" customHeight="1"/>
    <row r="677" ht="20.100000000000001" customHeight="1"/>
    <row r="678" ht="20.100000000000001" customHeight="1"/>
    <row r="679" ht="20.100000000000001" customHeight="1"/>
    <row r="680" ht="20.100000000000001" customHeight="1"/>
    <row r="681" ht="20.100000000000001" customHeight="1"/>
    <row r="682" ht="20.100000000000001" customHeight="1"/>
    <row r="683" ht="20.100000000000001" customHeight="1"/>
    <row r="684" ht="20.100000000000001" customHeight="1"/>
    <row r="685" ht="20.100000000000001" customHeight="1"/>
    <row r="686" ht="20.100000000000001" customHeight="1"/>
    <row r="687" ht="20.100000000000001" customHeight="1"/>
    <row r="688" ht="20.100000000000001" customHeight="1"/>
    <row r="689" ht="20.100000000000001" customHeight="1"/>
    <row r="690" ht="20.100000000000001" customHeight="1"/>
    <row r="691" ht="20.100000000000001" customHeight="1"/>
    <row r="692" ht="20.100000000000001" customHeight="1"/>
    <row r="693" ht="20.100000000000001" customHeight="1"/>
    <row r="694" ht="20.100000000000001" customHeight="1"/>
    <row r="695" ht="20.100000000000001" customHeight="1"/>
    <row r="696" ht="20.100000000000001" customHeight="1"/>
    <row r="697" ht="20.100000000000001" customHeight="1"/>
    <row r="698" ht="20.100000000000001" customHeight="1"/>
    <row r="699" ht="20.100000000000001" customHeight="1"/>
    <row r="700" ht="20.100000000000001" customHeight="1"/>
    <row r="701" ht="20.100000000000001" customHeight="1"/>
    <row r="702" ht="20.100000000000001" customHeight="1"/>
    <row r="703" ht="20.100000000000001" customHeight="1"/>
    <row r="704" ht="20.100000000000001" customHeight="1"/>
    <row r="705" ht="20.100000000000001" customHeight="1"/>
    <row r="706" ht="20.100000000000001" customHeight="1"/>
    <row r="707" ht="20.100000000000001" customHeight="1"/>
    <row r="708" ht="20.100000000000001" customHeight="1"/>
    <row r="709" ht="20.100000000000001" customHeight="1"/>
    <row r="710" ht="20.100000000000001" customHeight="1"/>
    <row r="711" ht="20.100000000000001" customHeight="1"/>
    <row r="712" ht="20.100000000000001" customHeight="1"/>
    <row r="713" ht="20.100000000000001" customHeight="1"/>
    <row r="714" ht="20.100000000000001" customHeight="1"/>
    <row r="715" ht="20.100000000000001" customHeight="1"/>
    <row r="716" ht="20.100000000000001" customHeight="1"/>
    <row r="717" ht="20.100000000000001" customHeight="1"/>
    <row r="718" ht="20.100000000000001" customHeight="1"/>
    <row r="719" ht="20.100000000000001" customHeight="1"/>
    <row r="720" ht="20.100000000000001" customHeight="1"/>
    <row r="721" ht="20.100000000000001" customHeight="1"/>
    <row r="722" ht="20.100000000000001" customHeight="1"/>
    <row r="723" ht="20.100000000000001" customHeight="1"/>
    <row r="724" ht="20.100000000000001" customHeight="1"/>
    <row r="725" ht="20.100000000000001" customHeight="1"/>
    <row r="726" ht="20.100000000000001" customHeight="1"/>
    <row r="727" ht="20.100000000000001" customHeight="1"/>
    <row r="728" ht="20.100000000000001" customHeight="1"/>
    <row r="729" ht="20.100000000000001" customHeight="1"/>
    <row r="730" ht="20.100000000000001" customHeight="1"/>
    <row r="731" ht="20.100000000000001" customHeight="1"/>
    <row r="732" ht="20.100000000000001" customHeight="1"/>
    <row r="733" ht="20.100000000000001" customHeight="1"/>
    <row r="734" ht="20.100000000000001" customHeight="1"/>
    <row r="735" ht="20.100000000000001" customHeight="1"/>
    <row r="736" ht="20.100000000000001" customHeight="1"/>
    <row r="737" ht="20.100000000000001" customHeight="1"/>
    <row r="738" ht="20.100000000000001" customHeight="1"/>
    <row r="739" ht="20.100000000000001" customHeight="1"/>
    <row r="740" ht="20.100000000000001" customHeight="1"/>
    <row r="741" ht="20.100000000000001" customHeight="1"/>
    <row r="742" ht="20.100000000000001" customHeight="1"/>
    <row r="743" ht="20.100000000000001" customHeight="1"/>
    <row r="744" ht="20.100000000000001" customHeight="1"/>
    <row r="745" ht="20.100000000000001" customHeight="1"/>
    <row r="746" ht="20.100000000000001" customHeight="1"/>
    <row r="747" ht="20.100000000000001" customHeight="1"/>
    <row r="748" ht="20.100000000000001" customHeight="1"/>
    <row r="749" ht="20.100000000000001" customHeight="1"/>
    <row r="750" ht="20.100000000000001" customHeight="1"/>
    <row r="751" ht="20.100000000000001" customHeight="1"/>
    <row r="752" ht="20.100000000000001" customHeight="1"/>
    <row r="753" ht="20.100000000000001" customHeight="1"/>
    <row r="754" ht="20.100000000000001" customHeight="1"/>
    <row r="755" ht="20.100000000000001" customHeight="1"/>
    <row r="756" ht="20.100000000000001" customHeight="1"/>
    <row r="757" ht="20.100000000000001" customHeight="1"/>
    <row r="758" ht="20.100000000000001" customHeight="1"/>
    <row r="759" ht="20.100000000000001" customHeight="1"/>
    <row r="760" ht="20.100000000000001" customHeight="1"/>
    <row r="761" ht="20.100000000000001" customHeight="1"/>
    <row r="762" ht="20.100000000000001" customHeight="1"/>
    <row r="763" ht="20.100000000000001" customHeight="1"/>
    <row r="764" ht="20.100000000000001" customHeight="1"/>
    <row r="765" ht="20.100000000000001" customHeight="1"/>
    <row r="766" ht="20.100000000000001" customHeight="1"/>
    <row r="767" ht="20.100000000000001" customHeight="1"/>
    <row r="768" ht="20.100000000000001" customHeight="1"/>
    <row r="769" ht="20.100000000000001" customHeight="1"/>
    <row r="770" ht="20.100000000000001" customHeight="1"/>
    <row r="771" ht="20.100000000000001" customHeight="1"/>
    <row r="772" ht="20.100000000000001" customHeight="1"/>
    <row r="773" ht="20.100000000000001" customHeight="1"/>
    <row r="774" ht="20.100000000000001" customHeight="1"/>
    <row r="775" ht="20.100000000000001" customHeight="1"/>
    <row r="776" ht="20.100000000000001" customHeight="1"/>
    <row r="777" ht="20.100000000000001" customHeight="1"/>
    <row r="778" ht="20.100000000000001" customHeight="1"/>
    <row r="779" ht="20.100000000000001" customHeight="1"/>
    <row r="780" ht="20.100000000000001" customHeight="1"/>
    <row r="781" ht="20.100000000000001" customHeight="1"/>
    <row r="782" ht="20.100000000000001" customHeight="1"/>
    <row r="783" ht="20.100000000000001" customHeight="1"/>
    <row r="784" ht="20.100000000000001" customHeight="1"/>
    <row r="785" ht="20.100000000000001" customHeight="1"/>
    <row r="786" ht="20.100000000000001" customHeight="1"/>
    <row r="787" ht="20.100000000000001" customHeight="1"/>
    <row r="788" ht="20.100000000000001" customHeight="1"/>
    <row r="789" ht="20.100000000000001" customHeight="1"/>
    <row r="790" ht="20.100000000000001" customHeight="1"/>
    <row r="791" ht="20.100000000000001" customHeight="1"/>
    <row r="792" ht="20.100000000000001" customHeight="1"/>
    <row r="793" ht="20.100000000000001" customHeight="1"/>
    <row r="794" ht="20.100000000000001" customHeight="1"/>
    <row r="795" ht="20.100000000000001" customHeight="1"/>
    <row r="796" ht="20.100000000000001" customHeight="1"/>
    <row r="797" ht="20.100000000000001" customHeight="1"/>
    <row r="798" ht="20.100000000000001" customHeight="1"/>
    <row r="799" ht="20.100000000000001" customHeight="1"/>
    <row r="800" ht="20.100000000000001" customHeight="1"/>
    <row r="801" ht="20.100000000000001" customHeight="1"/>
    <row r="802" ht="20.100000000000001" customHeight="1"/>
    <row r="803" ht="20.100000000000001" customHeight="1"/>
    <row r="804" ht="20.100000000000001" customHeight="1"/>
    <row r="805" ht="20.100000000000001" customHeight="1"/>
    <row r="806" ht="20.100000000000001" customHeight="1"/>
    <row r="807" ht="20.100000000000001" customHeight="1"/>
    <row r="808" ht="20.100000000000001" customHeight="1"/>
    <row r="809" ht="20.100000000000001" customHeight="1"/>
    <row r="810" ht="20.100000000000001" customHeight="1"/>
    <row r="811" ht="20.100000000000001" customHeight="1"/>
    <row r="812" ht="20.100000000000001" customHeight="1"/>
    <row r="813" ht="20.100000000000001" customHeight="1"/>
    <row r="814" ht="20.100000000000001" customHeight="1"/>
    <row r="815" ht="20.100000000000001" customHeight="1"/>
    <row r="816" ht="20.100000000000001" customHeight="1"/>
    <row r="817" ht="20.100000000000001" customHeight="1"/>
    <row r="818" ht="20.100000000000001" customHeight="1"/>
    <row r="819" ht="20.100000000000001" customHeight="1"/>
    <row r="820" ht="20.100000000000001" customHeight="1"/>
    <row r="821" ht="20.100000000000001" customHeight="1"/>
    <row r="822" ht="20.100000000000001" customHeight="1"/>
    <row r="823" ht="20.100000000000001" customHeight="1"/>
    <row r="824" ht="20.100000000000001" customHeight="1"/>
    <row r="825" ht="20.100000000000001" customHeight="1"/>
    <row r="826" ht="20.100000000000001" customHeight="1"/>
    <row r="827" ht="20.100000000000001" customHeight="1"/>
    <row r="828" ht="20.100000000000001" customHeight="1"/>
    <row r="829" ht="20.100000000000001" customHeight="1"/>
    <row r="830" ht="20.100000000000001" customHeight="1"/>
    <row r="831" ht="20.100000000000001" customHeight="1"/>
    <row r="832" ht="20.100000000000001" customHeight="1"/>
    <row r="833" ht="20.100000000000001" customHeight="1"/>
    <row r="834" ht="20.100000000000001" customHeight="1"/>
    <row r="835" ht="20.100000000000001" customHeight="1"/>
    <row r="836" ht="20.100000000000001" customHeight="1"/>
    <row r="837" ht="20.100000000000001" customHeight="1"/>
    <row r="838" ht="20.100000000000001" customHeight="1"/>
    <row r="839" ht="20.100000000000001" customHeight="1"/>
    <row r="840" ht="20.100000000000001" customHeight="1"/>
    <row r="841" ht="20.100000000000001" customHeight="1"/>
    <row r="842" ht="20.100000000000001" customHeight="1"/>
    <row r="843" ht="20.100000000000001" customHeight="1"/>
    <row r="844" ht="20.100000000000001" customHeight="1"/>
    <row r="845" ht="20.100000000000001" customHeight="1"/>
    <row r="846" ht="20.100000000000001" customHeight="1"/>
    <row r="847" ht="20.100000000000001" customHeight="1"/>
    <row r="848" ht="20.100000000000001" customHeight="1"/>
    <row r="849" ht="20.100000000000001" customHeight="1"/>
    <row r="850" ht="20.100000000000001" customHeight="1"/>
    <row r="851" ht="20.100000000000001" customHeight="1"/>
    <row r="852" ht="20.100000000000001" customHeight="1"/>
    <row r="853" ht="20.100000000000001" customHeight="1"/>
    <row r="854" ht="20.100000000000001" customHeight="1"/>
    <row r="855" ht="20.100000000000001" customHeight="1"/>
    <row r="856" ht="20.100000000000001" customHeight="1"/>
    <row r="857" ht="20.100000000000001" customHeight="1"/>
    <row r="858" ht="20.100000000000001" customHeight="1"/>
    <row r="859" ht="20.100000000000001" customHeight="1"/>
    <row r="860" ht="20.100000000000001" customHeight="1"/>
    <row r="861" ht="20.100000000000001" customHeight="1"/>
    <row r="862" ht="20.100000000000001" customHeight="1"/>
    <row r="863" ht="20.100000000000001" customHeight="1"/>
    <row r="864" ht="20.100000000000001" customHeight="1"/>
    <row r="865" ht="20.100000000000001" customHeight="1"/>
    <row r="866" ht="20.100000000000001" customHeight="1"/>
    <row r="867" ht="20.100000000000001" customHeight="1"/>
    <row r="868" ht="20.100000000000001" customHeight="1"/>
    <row r="869" ht="20.100000000000001" customHeight="1"/>
    <row r="870" ht="20.100000000000001" customHeight="1"/>
    <row r="871" ht="20.100000000000001" customHeight="1"/>
    <row r="872" ht="20.100000000000001" customHeight="1"/>
    <row r="873" ht="20.100000000000001" customHeight="1"/>
    <row r="874" ht="20.100000000000001" customHeight="1"/>
    <row r="875" ht="20.100000000000001" customHeight="1"/>
    <row r="876" ht="20.100000000000001" customHeight="1"/>
    <row r="877" ht="20.100000000000001" customHeight="1"/>
    <row r="878" ht="20.100000000000001" customHeight="1"/>
    <row r="879" ht="20.100000000000001" customHeight="1"/>
    <row r="880" ht="20.100000000000001" customHeight="1"/>
    <row r="881" ht="20.100000000000001" customHeight="1"/>
    <row r="882" ht="20.100000000000001" customHeight="1"/>
    <row r="883" ht="20.100000000000001" customHeight="1"/>
    <row r="884" ht="20.100000000000001" customHeight="1"/>
    <row r="885" ht="20.100000000000001" customHeight="1"/>
    <row r="886" ht="20.100000000000001" customHeight="1"/>
    <row r="887" ht="20.100000000000001" customHeight="1"/>
    <row r="888" ht="20.100000000000001" customHeight="1"/>
    <row r="889" ht="20.100000000000001" customHeight="1"/>
    <row r="890" ht="20.100000000000001" customHeight="1"/>
    <row r="891" ht="20.100000000000001" customHeight="1"/>
    <row r="892" ht="20.100000000000001" customHeight="1"/>
    <row r="893" ht="20.100000000000001" customHeight="1"/>
    <row r="894" ht="20.100000000000001" customHeight="1"/>
    <row r="895" ht="20.100000000000001" customHeight="1"/>
    <row r="896" ht="20.100000000000001" customHeight="1"/>
    <row r="897" ht="20.100000000000001" customHeight="1"/>
    <row r="898" ht="20.100000000000001" customHeight="1"/>
    <row r="899" ht="20.100000000000001" customHeight="1"/>
    <row r="900" ht="20.100000000000001" customHeight="1"/>
    <row r="901" ht="20.100000000000001" customHeight="1"/>
    <row r="902" ht="20.100000000000001" customHeight="1"/>
    <row r="903" ht="20.100000000000001" customHeight="1"/>
    <row r="904" ht="20.100000000000001" customHeight="1"/>
    <row r="905" ht="20.100000000000001" customHeight="1"/>
    <row r="906" ht="20.100000000000001" customHeight="1"/>
    <row r="907" ht="20.100000000000001" customHeight="1"/>
    <row r="908" ht="20.100000000000001" customHeight="1"/>
    <row r="909" ht="20.100000000000001" customHeight="1"/>
    <row r="910" ht="20.100000000000001" customHeight="1"/>
    <row r="911" ht="20.100000000000001" customHeight="1"/>
    <row r="912" ht="20.100000000000001" customHeight="1"/>
    <row r="913" ht="20.100000000000001" customHeight="1"/>
    <row r="914" ht="20.100000000000001" customHeight="1"/>
    <row r="915" ht="20.100000000000001" customHeight="1"/>
    <row r="916" ht="20.100000000000001" customHeight="1"/>
    <row r="917" ht="20.100000000000001" customHeight="1"/>
    <row r="918" ht="20.100000000000001" customHeight="1"/>
    <row r="919" ht="20.100000000000001" customHeight="1"/>
    <row r="920" ht="20.100000000000001" customHeight="1"/>
    <row r="921" ht="20.100000000000001" customHeight="1"/>
    <row r="922" ht="20.100000000000001" customHeight="1"/>
    <row r="923" ht="20.100000000000001" customHeight="1"/>
    <row r="924" ht="20.100000000000001" customHeight="1"/>
    <row r="925" ht="20.100000000000001" customHeight="1"/>
    <row r="926" ht="20.100000000000001" customHeight="1"/>
    <row r="927" ht="20.100000000000001" customHeight="1"/>
    <row r="928" ht="20.100000000000001" customHeight="1"/>
    <row r="929" ht="20.100000000000001" customHeight="1"/>
    <row r="930" ht="20.100000000000001" customHeight="1"/>
    <row r="931" ht="20.100000000000001" customHeight="1"/>
    <row r="932" ht="20.100000000000001" customHeight="1"/>
    <row r="933" ht="20.100000000000001" customHeight="1"/>
    <row r="934" ht="20.100000000000001" customHeight="1"/>
    <row r="935" ht="20.100000000000001" customHeight="1"/>
    <row r="936" ht="20.100000000000001" customHeight="1"/>
    <row r="937" ht="20.100000000000001" customHeight="1"/>
    <row r="938" ht="20.100000000000001" customHeight="1"/>
    <row r="939" ht="20.100000000000001" customHeight="1"/>
    <row r="940" ht="20.100000000000001" customHeight="1"/>
    <row r="941" ht="20.100000000000001" customHeight="1"/>
    <row r="942" ht="20.100000000000001" customHeight="1"/>
    <row r="943" ht="20.100000000000001" customHeight="1"/>
    <row r="944" ht="20.100000000000001" customHeight="1"/>
    <row r="945" ht="20.100000000000001" customHeight="1"/>
    <row r="946" ht="20.100000000000001" customHeight="1"/>
    <row r="947" ht="20.100000000000001" customHeight="1"/>
    <row r="948" ht="20.100000000000001" customHeight="1"/>
    <row r="949" ht="20.100000000000001" customHeight="1"/>
    <row r="950" ht="20.100000000000001" customHeight="1"/>
    <row r="951" ht="20.100000000000001" customHeight="1"/>
    <row r="952" ht="20.100000000000001" customHeight="1"/>
    <row r="953" ht="20.100000000000001" customHeight="1"/>
    <row r="954" ht="20.100000000000001" customHeight="1"/>
    <row r="955" ht="20.100000000000001" customHeight="1"/>
    <row r="956" ht="20.100000000000001" customHeight="1"/>
    <row r="957" ht="20.100000000000001" customHeight="1"/>
    <row r="958" ht="20.100000000000001" customHeight="1"/>
    <row r="959" ht="20.100000000000001" customHeight="1"/>
    <row r="960" ht="20.100000000000001" customHeight="1"/>
    <row r="961" ht="20.100000000000001" customHeight="1"/>
    <row r="962" ht="20.100000000000001" customHeight="1"/>
    <row r="963" ht="20.100000000000001" customHeight="1"/>
    <row r="964" ht="20.100000000000001" customHeight="1"/>
    <row r="965" ht="20.100000000000001" customHeight="1"/>
    <row r="966" ht="20.100000000000001" customHeight="1"/>
    <row r="967" ht="20.100000000000001" customHeight="1"/>
    <row r="968" ht="20.100000000000001" customHeight="1"/>
    <row r="969" ht="20.100000000000001" customHeight="1"/>
    <row r="970" ht="20.100000000000001" customHeight="1"/>
    <row r="971" ht="20.100000000000001" customHeight="1"/>
    <row r="972" ht="20.100000000000001" customHeight="1"/>
    <row r="973" ht="20.100000000000001" customHeight="1"/>
    <row r="974" ht="20.100000000000001" customHeight="1"/>
    <row r="975" ht="20.100000000000001" customHeight="1"/>
    <row r="976" ht="20.100000000000001" customHeight="1"/>
    <row r="977" ht="20.100000000000001" customHeight="1"/>
    <row r="978" ht="20.100000000000001" customHeight="1"/>
    <row r="979" ht="20.100000000000001" customHeight="1"/>
    <row r="980" ht="20.100000000000001" customHeight="1"/>
    <row r="981" ht="20.100000000000001" customHeight="1"/>
  </sheetData>
  <sheetProtection sheet="1" selectLockedCells="1"/>
  <mergeCells count="21">
    <mergeCell ref="AA27:AC27"/>
    <mergeCell ref="A3:AE5"/>
    <mergeCell ref="K7:S7"/>
    <mergeCell ref="P49:AC50"/>
    <mergeCell ref="A7:C7"/>
    <mergeCell ref="P52:AC53"/>
    <mergeCell ref="AA47:AC47"/>
    <mergeCell ref="X1:AD1"/>
    <mergeCell ref="H1:W1"/>
    <mergeCell ref="AA39:AC39"/>
    <mergeCell ref="AA42:AC42"/>
    <mergeCell ref="AA45:AC45"/>
    <mergeCell ref="AA37:AC37"/>
    <mergeCell ref="AA33:AC33"/>
    <mergeCell ref="AA35:AC35"/>
    <mergeCell ref="P12:AD13"/>
    <mergeCell ref="P15:AD17"/>
    <mergeCell ref="P19:AD21"/>
    <mergeCell ref="P23:AD25"/>
    <mergeCell ref="AA29:AC29"/>
    <mergeCell ref="AA31:AC31"/>
  </mergeCells>
  <hyperlinks>
    <hyperlink ref="A7:C7" location="FMOV562!A1" display="FMOV562 Home" xr:uid="{BB93CFCF-FD3A-4CB0-A493-211282B3E5A9}"/>
  </hyperlinks>
  <pageMargins left="0.23622047244094491" right="0.23622047244094491" top="0.74803149606299213" bottom="0.74803149606299213" header="0.31496062992125984" footer="0.31496062992125984"/>
  <pageSetup paperSize="9" scale="50" fitToHeight="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63EBEF0-25BD-488F-90C2-ECACE5CDFADA}">
          <x14:formula1>
            <xm:f>'master data'!$K$2:$K$3</xm:f>
          </x14:formula1>
          <xm:sqref>AA47:AC47 AA45:AC45 AA42:AC42 AA39:AC39 AA37:AC37 AA35:AC35 AA33:AC33 AA31:AC31 AA29:AC29 AA27:AC27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22B41-AC89-4EA4-94E6-5DDCD70FCE02}">
  <sheetPr>
    <tabColor theme="9"/>
    <pageSetUpPr fitToPage="1"/>
  </sheetPr>
  <dimension ref="A1:AJ966"/>
  <sheetViews>
    <sheetView zoomScaleNormal="100" workbookViewId="0">
      <selection activeCell="A2" sqref="A2:C2"/>
    </sheetView>
  </sheetViews>
  <sheetFormatPr defaultRowHeight="15"/>
  <cols>
    <col min="1" max="36" width="5.5703125" customWidth="1"/>
  </cols>
  <sheetData>
    <row r="1" spans="1:36" ht="20.100000000000001" customHeight="1">
      <c r="A1" s="21"/>
      <c r="B1" s="21"/>
      <c r="C1" s="21"/>
      <c r="D1" s="21"/>
      <c r="E1" s="21"/>
      <c r="G1" s="21"/>
      <c r="H1" s="21"/>
      <c r="I1" s="88" t="s">
        <v>253</v>
      </c>
      <c r="J1" s="88"/>
      <c r="K1" s="88"/>
      <c r="L1" s="88"/>
      <c r="M1" s="88"/>
      <c r="N1" s="88"/>
      <c r="O1" s="88"/>
      <c r="P1" s="88"/>
      <c r="Q1" s="88"/>
      <c r="R1" s="88"/>
      <c r="S1" s="88"/>
      <c r="T1" s="88"/>
      <c r="U1" s="88"/>
      <c r="V1" s="88"/>
      <c r="W1" s="88"/>
      <c r="X1" s="88"/>
      <c r="Y1" s="88"/>
      <c r="Z1" s="88"/>
      <c r="AA1" s="21"/>
      <c r="AB1" s="21"/>
      <c r="AC1" s="21"/>
      <c r="AD1" s="88" t="s">
        <v>1</v>
      </c>
      <c r="AE1" s="88"/>
      <c r="AF1" s="88"/>
      <c r="AG1" s="88"/>
      <c r="AH1" s="21"/>
      <c r="AI1" s="21"/>
      <c r="AJ1" s="24"/>
    </row>
    <row r="2" spans="1:36" ht="20.100000000000001" customHeight="1">
      <c r="A2" s="85" t="s">
        <v>171</v>
      </c>
      <c r="B2" s="85"/>
      <c r="C2" s="85"/>
      <c r="D2" s="22"/>
      <c r="E2" s="21"/>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4"/>
    </row>
    <row r="3" spans="1:36" ht="20.100000000000001" customHeight="1">
      <c r="A3" s="17"/>
      <c r="B3" s="17" t="s">
        <v>254</v>
      </c>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24"/>
    </row>
    <row r="4" spans="1:36" ht="20.100000000000001" customHeight="1">
      <c r="A4" s="18" t="s">
        <v>255</v>
      </c>
      <c r="B4" s="18"/>
      <c r="C4" s="18"/>
      <c r="D4" s="19"/>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24"/>
    </row>
    <row r="5" spans="1:36" ht="20.100000000000001" customHeight="1">
      <c r="A5" s="18" t="s">
        <v>256</v>
      </c>
      <c r="B5" s="18"/>
      <c r="C5" s="18"/>
      <c r="D5" s="19"/>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24"/>
    </row>
    <row r="6" spans="1:36" ht="20.100000000000001" customHeight="1">
      <c r="A6" s="18" t="s">
        <v>257</v>
      </c>
      <c r="B6" s="18"/>
      <c r="C6" s="18"/>
      <c r="D6" s="19"/>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24"/>
    </row>
    <row r="7" spans="1:36" ht="20.100000000000001" customHeight="1">
      <c r="A7" s="18" t="s">
        <v>258</v>
      </c>
      <c r="B7" s="18"/>
      <c r="C7" s="18"/>
      <c r="D7" s="19"/>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24"/>
    </row>
    <row r="8" spans="1:36" ht="20.100000000000001" customHeight="1">
      <c r="A8" s="18" t="s">
        <v>259</v>
      </c>
      <c r="B8" s="18"/>
      <c r="C8" s="18"/>
      <c r="D8" s="19"/>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24"/>
    </row>
    <row r="9" spans="1:36" ht="20.100000000000001" customHeight="1">
      <c r="A9" s="18" t="s">
        <v>260</v>
      </c>
      <c r="B9" s="18"/>
      <c r="C9" s="18"/>
      <c r="D9" s="19"/>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24"/>
    </row>
    <row r="10" spans="1:36" ht="20.100000000000001" customHeight="1">
      <c r="A10" s="18" t="s">
        <v>261</v>
      </c>
      <c r="B10" s="18"/>
      <c r="C10" s="18"/>
      <c r="D10" s="19"/>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24"/>
    </row>
    <row r="11" spans="1:36" ht="20.100000000000001" customHeight="1">
      <c r="A11" s="18" t="s">
        <v>262</v>
      </c>
      <c r="B11" s="18"/>
      <c r="C11" s="18"/>
      <c r="D11" s="19"/>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24"/>
    </row>
    <row r="12" spans="1:36" ht="20.100000000000001" customHeight="1">
      <c r="A12" s="18" t="s">
        <v>263</v>
      </c>
      <c r="B12" s="18"/>
      <c r="C12" s="18"/>
      <c r="D12" s="19"/>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24"/>
    </row>
    <row r="13" spans="1:36" ht="20.100000000000001" customHeight="1">
      <c r="A13" s="18" t="s">
        <v>264</v>
      </c>
      <c r="B13" s="18"/>
      <c r="C13" s="18"/>
      <c r="D13" s="19"/>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24"/>
    </row>
    <row r="14" spans="1:36" ht="20.100000000000001" customHeight="1">
      <c r="A14" s="18" t="s">
        <v>265</v>
      </c>
      <c r="B14" s="18"/>
      <c r="C14" s="18"/>
      <c r="D14" s="19"/>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24"/>
    </row>
    <row r="15" spans="1:36" ht="20.100000000000001" customHeight="1">
      <c r="A15" s="18" t="s">
        <v>266</v>
      </c>
      <c r="B15" s="18"/>
      <c r="C15" s="18"/>
      <c r="D15" s="19"/>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24"/>
    </row>
    <row r="16" spans="1:36" ht="20.100000000000001" customHeight="1">
      <c r="A16" s="18" t="s">
        <v>267</v>
      </c>
      <c r="B16" s="18"/>
      <c r="C16" s="18"/>
      <c r="D16" s="19"/>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24"/>
    </row>
    <row r="17" spans="1:36" ht="20.100000000000001" customHeight="1">
      <c r="A17" s="18" t="s">
        <v>268</v>
      </c>
      <c r="B17" s="18"/>
      <c r="C17" s="18"/>
      <c r="D17" s="19"/>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24"/>
    </row>
    <row r="18" spans="1:36" ht="20.100000000000001" customHeight="1">
      <c r="A18" s="18" t="s">
        <v>269</v>
      </c>
      <c r="B18" s="18"/>
      <c r="C18" s="18"/>
      <c r="D18" s="19"/>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24"/>
    </row>
    <row r="19" spans="1:36" ht="20.100000000000001" customHeight="1">
      <c r="A19" s="18" t="s">
        <v>270</v>
      </c>
      <c r="B19" s="18"/>
      <c r="C19" s="18"/>
      <c r="D19" s="19"/>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24"/>
    </row>
    <row r="20" spans="1:36" ht="20.100000000000001" customHeight="1">
      <c r="A20" s="18" t="s">
        <v>271</v>
      </c>
      <c r="B20" s="18"/>
      <c r="C20" s="18"/>
      <c r="D20" s="19"/>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24"/>
    </row>
    <row r="21" spans="1:36" ht="20.100000000000001" customHeight="1">
      <c r="A21" s="18" t="s">
        <v>272</v>
      </c>
      <c r="B21" s="18"/>
      <c r="C21" s="18"/>
      <c r="D21" s="19"/>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24"/>
    </row>
    <row r="22" spans="1:36" ht="20.100000000000001" customHeight="1">
      <c r="A22" s="18" t="s">
        <v>273</v>
      </c>
      <c r="B22" s="18"/>
      <c r="C22" s="18"/>
      <c r="D22" s="19"/>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24"/>
    </row>
    <row r="23" spans="1:36" ht="20.100000000000001" customHeight="1">
      <c r="A23" s="18" t="s">
        <v>274</v>
      </c>
      <c r="B23" s="18"/>
      <c r="C23" s="18"/>
      <c r="D23" s="19"/>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24"/>
    </row>
    <row r="24" spans="1:36" ht="20.100000000000001" customHeight="1">
      <c r="A24" s="18" t="s">
        <v>275</v>
      </c>
      <c r="B24" s="18"/>
      <c r="C24" s="18"/>
      <c r="D24" s="19"/>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24"/>
    </row>
    <row r="25" spans="1:36" ht="20.100000000000001" customHeight="1">
      <c r="A25" s="18" t="s">
        <v>276</v>
      </c>
      <c r="B25" s="18"/>
      <c r="C25" s="18"/>
      <c r="D25" s="19"/>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24"/>
    </row>
    <row r="26" spans="1:36" ht="20.100000000000001" customHeight="1">
      <c r="A26" s="18" t="s">
        <v>277</v>
      </c>
      <c r="B26" s="18"/>
      <c r="C26" s="18"/>
      <c r="D26" s="19"/>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24"/>
    </row>
    <row r="27" spans="1:36" ht="20.100000000000001" customHeight="1">
      <c r="A27" s="18" t="s">
        <v>278</v>
      </c>
      <c r="B27" s="18"/>
      <c r="C27" s="18"/>
      <c r="D27" s="19"/>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24"/>
    </row>
    <row r="28" spans="1:36" ht="20.100000000000001" customHeight="1">
      <c r="A28" s="18" t="s">
        <v>279</v>
      </c>
      <c r="B28" s="18"/>
      <c r="C28" s="18"/>
      <c r="D28" s="19"/>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24"/>
    </row>
    <row r="29" spans="1:36" ht="20.100000000000001" customHeight="1">
      <c r="A29" s="18" t="s">
        <v>280</v>
      </c>
      <c r="B29" s="18"/>
      <c r="C29" s="18"/>
      <c r="D29" s="19"/>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24"/>
    </row>
    <row r="30" spans="1:36" ht="20.100000000000001" customHeight="1">
      <c r="A30" s="18" t="s">
        <v>281</v>
      </c>
      <c r="B30" s="18"/>
      <c r="C30" s="18"/>
      <c r="D30" s="19"/>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24"/>
    </row>
    <row r="31" spans="1:36" ht="20.100000000000001" customHeight="1">
      <c r="A31" s="18" t="s">
        <v>282</v>
      </c>
      <c r="B31" s="18"/>
      <c r="C31" s="18"/>
      <c r="D31" s="19"/>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24"/>
    </row>
    <row r="32" spans="1:36" ht="20.100000000000001" customHeight="1">
      <c r="A32" s="18" t="s">
        <v>283</v>
      </c>
      <c r="B32" s="18"/>
      <c r="C32" s="18"/>
      <c r="D32" s="19"/>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24"/>
    </row>
    <row r="33" spans="1:36" ht="20.100000000000001" customHeight="1">
      <c r="A33" s="18" t="s">
        <v>284</v>
      </c>
      <c r="B33" s="18"/>
      <c r="C33" s="18"/>
      <c r="D33" s="19"/>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24"/>
    </row>
    <row r="34" spans="1:36" ht="20.100000000000001" customHeight="1">
      <c r="A34" s="18" t="s">
        <v>285</v>
      </c>
      <c r="B34" s="18"/>
      <c r="C34" s="18"/>
      <c r="D34" s="19"/>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24"/>
    </row>
    <row r="35" spans="1:36" ht="20.100000000000001" customHeight="1">
      <c r="A35" s="18" t="s">
        <v>286</v>
      </c>
      <c r="B35" s="18"/>
      <c r="C35" s="18"/>
      <c r="D35" s="19"/>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24"/>
    </row>
    <row r="36" spans="1:36" ht="20.100000000000001" customHeight="1">
      <c r="A36" s="18" t="s">
        <v>287</v>
      </c>
      <c r="B36" s="18"/>
      <c r="C36" s="18"/>
      <c r="D36" s="19"/>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24"/>
    </row>
    <row r="37" spans="1:36" ht="20.100000000000001" customHeight="1">
      <c r="A37" s="18" t="s">
        <v>288</v>
      </c>
      <c r="B37" s="18"/>
      <c r="C37" s="18"/>
      <c r="D37" s="19"/>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24"/>
    </row>
    <row r="38" spans="1:36" ht="20.100000000000001" customHeight="1">
      <c r="A38" s="18" t="s">
        <v>289</v>
      </c>
      <c r="B38" s="18"/>
      <c r="C38" s="18"/>
      <c r="D38" s="19"/>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24"/>
    </row>
    <row r="39" spans="1:36" ht="20.100000000000001" customHeight="1">
      <c r="A39" s="18" t="s">
        <v>290</v>
      </c>
      <c r="B39" s="18"/>
      <c r="C39" s="18"/>
      <c r="D39" s="19"/>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24"/>
    </row>
    <row r="40" spans="1:36" ht="20.100000000000001" customHeight="1">
      <c r="A40" s="18" t="s">
        <v>291</v>
      </c>
      <c r="B40" s="18"/>
      <c r="C40" s="18"/>
      <c r="D40" s="19"/>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24"/>
    </row>
    <row r="41" spans="1:36" ht="20.100000000000001" customHeight="1">
      <c r="A41" s="18"/>
      <c r="B41" s="18"/>
      <c r="C41" s="18"/>
      <c r="D41" s="19"/>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24"/>
    </row>
    <row r="42" spans="1:36" ht="20.100000000000001" customHeight="1">
      <c r="A42" s="17"/>
      <c r="B42" s="17" t="s">
        <v>292</v>
      </c>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24"/>
    </row>
    <row r="43" spans="1:36" ht="20.100000000000001" customHeight="1">
      <c r="A43" s="18" t="s">
        <v>293</v>
      </c>
      <c r="B43" s="18"/>
      <c r="C43" s="18"/>
      <c r="D43" s="19"/>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24"/>
    </row>
    <row r="44" spans="1:36" ht="20.100000000000001" customHeight="1">
      <c r="A44" s="18" t="s">
        <v>294</v>
      </c>
      <c r="B44" s="18"/>
      <c r="C44" s="18"/>
      <c r="D44" s="19"/>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24"/>
    </row>
    <row r="45" spans="1:36" ht="20.100000000000001" customHeight="1">
      <c r="A45" s="18" t="s">
        <v>295</v>
      </c>
      <c r="B45" s="18"/>
      <c r="C45" s="18"/>
      <c r="D45" s="19"/>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24"/>
    </row>
    <row r="46" spans="1:36" ht="20.100000000000001" customHeight="1">
      <c r="A46" s="18" t="s">
        <v>296</v>
      </c>
      <c r="B46" s="18"/>
      <c r="C46" s="18"/>
      <c r="D46" s="19"/>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24"/>
    </row>
    <row r="47" spans="1:36" ht="20.100000000000001" customHeight="1">
      <c r="A47" s="18" t="s">
        <v>297</v>
      </c>
      <c r="B47" s="18"/>
      <c r="C47" s="18"/>
      <c r="D47" s="19"/>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24"/>
    </row>
    <row r="48" spans="1:36" ht="20.100000000000001" customHeight="1">
      <c r="A48" s="18" t="s">
        <v>298</v>
      </c>
      <c r="B48" s="18"/>
      <c r="C48" s="18"/>
      <c r="D48" s="19"/>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24"/>
    </row>
    <row r="49" spans="1:36" ht="20.100000000000001" customHeight="1">
      <c r="A49" s="18" t="s">
        <v>299</v>
      </c>
      <c r="B49" s="18"/>
      <c r="C49" s="18"/>
      <c r="D49" s="19"/>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24"/>
    </row>
    <row r="50" spans="1:36" ht="20.100000000000001" customHeight="1">
      <c r="A50" s="18" t="s">
        <v>300</v>
      </c>
      <c r="B50" s="18"/>
      <c r="C50" s="18"/>
      <c r="D50" s="19"/>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24"/>
    </row>
    <row r="51" spans="1:36" ht="20.100000000000001" customHeight="1">
      <c r="A51" s="18" t="s">
        <v>301</v>
      </c>
      <c r="B51" s="18"/>
      <c r="C51" s="18"/>
      <c r="D51" s="19"/>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24"/>
    </row>
    <row r="52" spans="1:36" ht="20.100000000000001" customHeight="1">
      <c r="A52" s="18" t="s">
        <v>302</v>
      </c>
      <c r="B52" s="18"/>
      <c r="C52" s="18"/>
      <c r="D52" s="19"/>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24"/>
    </row>
    <row r="53" spans="1:36" ht="20.100000000000001" customHeight="1">
      <c r="A53" s="18" t="s">
        <v>303</v>
      </c>
      <c r="B53" s="18"/>
      <c r="C53" s="18"/>
      <c r="D53" s="19"/>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24"/>
    </row>
    <row r="54" spans="1:36" ht="20.100000000000001" customHeight="1">
      <c r="A54" s="18"/>
      <c r="B54" s="18"/>
      <c r="C54" s="18"/>
      <c r="D54" s="19"/>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24"/>
    </row>
    <row r="55" spans="1:36" ht="20.100000000000001" customHeight="1">
      <c r="A55" s="17"/>
      <c r="B55" s="17" t="s">
        <v>304</v>
      </c>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24"/>
    </row>
    <row r="56" spans="1:36" ht="20.100000000000001" customHeight="1">
      <c r="A56" s="18" t="s">
        <v>305</v>
      </c>
      <c r="B56" s="18"/>
      <c r="C56" s="18"/>
      <c r="D56" s="19"/>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24"/>
    </row>
    <row r="57" spans="1:36" ht="20.100000000000001" customHeight="1">
      <c r="A57" s="18" t="s">
        <v>306</v>
      </c>
      <c r="B57" s="18"/>
      <c r="C57" s="18"/>
      <c r="D57" s="19"/>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24"/>
    </row>
    <row r="58" spans="1:36" ht="20.100000000000001" customHeight="1">
      <c r="A58" s="18" t="s">
        <v>307</v>
      </c>
      <c r="B58" s="18"/>
      <c r="C58" s="18"/>
      <c r="D58" s="19"/>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24"/>
    </row>
    <row r="59" spans="1:36" ht="20.100000000000001" customHeight="1">
      <c r="A59" s="18" t="s">
        <v>308</v>
      </c>
      <c r="B59" s="18"/>
      <c r="C59" s="18"/>
      <c r="D59" s="19"/>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24"/>
    </row>
    <row r="60" spans="1:36" ht="20.100000000000001" customHeight="1">
      <c r="A60" s="18" t="s">
        <v>309</v>
      </c>
      <c r="B60" s="18"/>
      <c r="C60" s="18"/>
      <c r="D60" s="19"/>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24"/>
    </row>
    <row r="61" spans="1:36" ht="20.100000000000001" customHeight="1">
      <c r="A61" s="18" t="s">
        <v>310</v>
      </c>
      <c r="B61" s="18"/>
      <c r="C61" s="18"/>
      <c r="D61" s="19"/>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24"/>
    </row>
    <row r="62" spans="1:36" ht="20.100000000000001" customHeight="1">
      <c r="A62" s="18" t="s">
        <v>311</v>
      </c>
      <c r="B62" s="18"/>
      <c r="C62" s="18"/>
      <c r="D62" s="19"/>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24"/>
    </row>
    <row r="63" spans="1:36" ht="20.100000000000001" customHeight="1">
      <c r="A63" s="18"/>
      <c r="B63" s="18"/>
      <c r="C63" s="18"/>
      <c r="D63" s="19"/>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24"/>
    </row>
    <row r="64" spans="1:36" ht="20.100000000000001" customHeight="1">
      <c r="A64" s="17"/>
      <c r="B64" s="17" t="s">
        <v>312</v>
      </c>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24"/>
    </row>
    <row r="65" spans="1:36" ht="20.100000000000001" customHeight="1">
      <c r="A65" s="18" t="s">
        <v>313</v>
      </c>
      <c r="B65" s="18"/>
      <c r="C65" s="18"/>
      <c r="D65" s="19"/>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24"/>
    </row>
    <row r="66" spans="1:36" ht="20.100000000000001" customHeight="1">
      <c r="A66" s="18" t="s">
        <v>314</v>
      </c>
      <c r="B66" s="18"/>
      <c r="C66" s="18"/>
      <c r="D66" s="19"/>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24"/>
    </row>
    <row r="67" spans="1:36" ht="20.100000000000001" customHeight="1">
      <c r="A67" s="18" t="s">
        <v>315</v>
      </c>
      <c r="B67" s="18"/>
      <c r="C67" s="18"/>
      <c r="D67" s="19"/>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24"/>
    </row>
    <row r="68" spans="1:36" ht="20.100000000000001" customHeight="1">
      <c r="A68" s="18" t="s">
        <v>316</v>
      </c>
      <c r="B68" s="18"/>
      <c r="C68" s="18"/>
      <c r="D68" s="19"/>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24"/>
    </row>
    <row r="69" spans="1:36" ht="20.100000000000001" customHeight="1">
      <c r="A69" s="18" t="s">
        <v>317</v>
      </c>
      <c r="B69" s="18"/>
      <c r="C69" s="18"/>
      <c r="D69" s="19"/>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24"/>
    </row>
    <row r="70" spans="1:36" ht="20.100000000000001" customHeight="1">
      <c r="A70" s="18" t="s">
        <v>318</v>
      </c>
      <c r="B70" s="18"/>
      <c r="C70" s="18"/>
      <c r="D70" s="19"/>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24"/>
    </row>
    <row r="71" spans="1:36" ht="20.100000000000001" customHeight="1">
      <c r="A71" s="18" t="s">
        <v>319</v>
      </c>
      <c r="B71" s="18"/>
      <c r="C71" s="18"/>
      <c r="D71" s="19"/>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24"/>
    </row>
    <row r="72" spans="1:36" ht="20.100000000000001" customHeight="1">
      <c r="A72" s="18" t="s">
        <v>320</v>
      </c>
      <c r="B72" s="18"/>
      <c r="C72" s="18"/>
      <c r="D72" s="19"/>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24"/>
    </row>
    <row r="73" spans="1:36" ht="20.100000000000001" customHeight="1">
      <c r="A73" s="18" t="s">
        <v>321</v>
      </c>
      <c r="B73" s="18"/>
      <c r="C73" s="18"/>
      <c r="D73" s="19"/>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24"/>
    </row>
    <row r="74" spans="1:36" ht="20.100000000000001" customHeight="1">
      <c r="A74" s="18" t="s">
        <v>322</v>
      </c>
      <c r="B74" s="18"/>
      <c r="C74" s="18"/>
      <c r="D74" s="19"/>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24"/>
    </row>
    <row r="75" spans="1:36" ht="20.100000000000001" customHeight="1">
      <c r="A75" s="18" t="s">
        <v>323</v>
      </c>
      <c r="B75" s="18"/>
      <c r="C75" s="18"/>
      <c r="D75" s="19"/>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24"/>
    </row>
    <row r="76" spans="1:36" ht="20.100000000000001" customHeight="1">
      <c r="A76" s="18"/>
      <c r="B76" s="18"/>
      <c r="C76" s="18"/>
      <c r="D76" s="19"/>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24"/>
    </row>
    <row r="77" spans="1:36" ht="20.100000000000001" customHeight="1">
      <c r="A77" s="17"/>
      <c r="B77" s="17" t="s">
        <v>324</v>
      </c>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24"/>
    </row>
    <row r="78" spans="1:36" ht="20.100000000000001" customHeight="1">
      <c r="A78" s="18" t="s">
        <v>325</v>
      </c>
      <c r="B78" s="18"/>
      <c r="C78" s="18"/>
      <c r="D78" s="19"/>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24"/>
    </row>
    <row r="79" spans="1:36" ht="20.100000000000001" customHeight="1">
      <c r="A79" s="18" t="s">
        <v>326</v>
      </c>
      <c r="B79" s="18"/>
      <c r="C79" s="18"/>
      <c r="D79" s="19"/>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24"/>
    </row>
    <row r="80" spans="1:36" ht="20.100000000000001" customHeight="1">
      <c r="A80" s="18" t="s">
        <v>327</v>
      </c>
      <c r="B80" s="18"/>
      <c r="C80" s="18"/>
      <c r="D80" s="19"/>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24"/>
    </row>
    <row r="81" spans="1:36" ht="20.100000000000001" customHeight="1">
      <c r="A81" s="18"/>
      <c r="B81" s="18"/>
      <c r="C81" s="18"/>
      <c r="D81" s="19"/>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24"/>
    </row>
    <row r="82" spans="1:36" ht="20.100000000000001" customHeight="1">
      <c r="A82" s="17"/>
      <c r="B82" s="17" t="s">
        <v>328</v>
      </c>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24"/>
    </row>
    <row r="83" spans="1:36" ht="20.100000000000001" customHeight="1">
      <c r="A83" s="18" t="s">
        <v>329</v>
      </c>
      <c r="B83" s="18"/>
      <c r="C83" s="18"/>
      <c r="D83" s="19"/>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24"/>
    </row>
    <row r="84" spans="1:36" ht="20.100000000000001" customHeight="1">
      <c r="A84" s="18" t="s">
        <v>330</v>
      </c>
      <c r="B84" s="18"/>
      <c r="C84" s="18"/>
      <c r="D84" s="19"/>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24"/>
    </row>
    <row r="85" spans="1:36" ht="20.100000000000001" customHeight="1">
      <c r="A85" s="18" t="s">
        <v>331</v>
      </c>
      <c r="B85" s="18"/>
      <c r="C85" s="18"/>
      <c r="D85" s="19"/>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24"/>
    </row>
    <row r="86" spans="1:36" ht="20.100000000000001" customHeight="1">
      <c r="A86" s="18" t="s">
        <v>332</v>
      </c>
      <c r="B86" s="18"/>
      <c r="C86" s="18"/>
      <c r="D86" s="19"/>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24"/>
    </row>
    <row r="87" spans="1:36" ht="20.100000000000001" customHeight="1">
      <c r="A87" s="18" t="s">
        <v>333</v>
      </c>
      <c r="B87" s="18"/>
      <c r="C87" s="18"/>
      <c r="D87" s="19"/>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24"/>
    </row>
    <row r="88" spans="1:36" ht="20.100000000000001" customHeight="1">
      <c r="A88" s="18" t="s">
        <v>334</v>
      </c>
      <c r="B88" s="18"/>
      <c r="C88" s="18"/>
      <c r="D88" s="19"/>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24"/>
    </row>
    <row r="89" spans="1:36" ht="20.100000000000001"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row>
    <row r="90" spans="1:36" ht="20.100000000000001" customHeight="1"/>
    <row r="91" spans="1:36" ht="20.100000000000001" customHeight="1"/>
    <row r="92" spans="1:36" ht="20.100000000000001" customHeight="1"/>
    <row r="93" spans="1:36" ht="20.100000000000001" customHeight="1"/>
    <row r="94" spans="1:36" ht="20.100000000000001" customHeight="1"/>
    <row r="95" spans="1:36" ht="20.100000000000001" customHeight="1"/>
    <row r="96" spans="1:3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row r="643" ht="20.100000000000001" customHeight="1"/>
    <row r="644" ht="20.100000000000001" customHeight="1"/>
    <row r="645" ht="20.100000000000001" customHeight="1"/>
    <row r="646" ht="20.100000000000001" customHeight="1"/>
    <row r="647" ht="20.100000000000001" customHeight="1"/>
    <row r="648" ht="20.100000000000001" customHeight="1"/>
    <row r="649" ht="20.100000000000001" customHeight="1"/>
    <row r="650" ht="20.100000000000001" customHeight="1"/>
    <row r="651" ht="20.100000000000001" customHeight="1"/>
    <row r="652" ht="20.100000000000001" customHeight="1"/>
    <row r="653" ht="20.100000000000001" customHeight="1"/>
    <row r="654" ht="20.100000000000001" customHeight="1"/>
    <row r="655" ht="20.100000000000001" customHeight="1"/>
    <row r="656" ht="20.100000000000001" customHeight="1"/>
    <row r="657" ht="20.100000000000001" customHeight="1"/>
    <row r="658" ht="20.100000000000001" customHeight="1"/>
    <row r="659" ht="20.100000000000001" customHeight="1"/>
    <row r="660" ht="20.100000000000001" customHeight="1"/>
    <row r="661" ht="20.100000000000001" customHeight="1"/>
    <row r="662" ht="20.100000000000001" customHeight="1"/>
    <row r="663" ht="20.100000000000001" customHeight="1"/>
    <row r="664" ht="20.100000000000001" customHeight="1"/>
    <row r="665" ht="20.100000000000001" customHeight="1"/>
    <row r="666" ht="20.100000000000001" customHeight="1"/>
    <row r="667" ht="20.100000000000001" customHeight="1"/>
    <row r="668" ht="20.100000000000001" customHeight="1"/>
    <row r="669" ht="20.100000000000001" customHeight="1"/>
    <row r="670" ht="20.100000000000001" customHeight="1"/>
    <row r="671" ht="20.100000000000001" customHeight="1"/>
    <row r="672" ht="20.100000000000001" customHeight="1"/>
    <row r="673" ht="20.100000000000001" customHeight="1"/>
    <row r="674" ht="20.100000000000001" customHeight="1"/>
    <row r="675" ht="20.100000000000001" customHeight="1"/>
    <row r="676" ht="20.100000000000001" customHeight="1"/>
    <row r="677" ht="20.100000000000001" customHeight="1"/>
    <row r="678" ht="20.100000000000001" customHeight="1"/>
    <row r="679" ht="20.100000000000001" customHeight="1"/>
    <row r="680" ht="20.100000000000001" customHeight="1"/>
    <row r="681" ht="20.100000000000001" customHeight="1"/>
    <row r="682" ht="20.100000000000001" customHeight="1"/>
    <row r="683" ht="20.100000000000001" customHeight="1"/>
    <row r="684" ht="20.100000000000001" customHeight="1"/>
    <row r="685" ht="20.100000000000001" customHeight="1"/>
    <row r="686" ht="20.100000000000001" customHeight="1"/>
    <row r="687" ht="20.100000000000001" customHeight="1"/>
    <row r="688" ht="20.100000000000001" customHeight="1"/>
    <row r="689" ht="20.100000000000001" customHeight="1"/>
    <row r="690" ht="20.100000000000001" customHeight="1"/>
    <row r="691" ht="20.100000000000001" customHeight="1"/>
    <row r="692" ht="20.100000000000001" customHeight="1"/>
    <row r="693" ht="20.100000000000001" customHeight="1"/>
    <row r="694" ht="20.100000000000001" customHeight="1"/>
    <row r="695" ht="20.100000000000001" customHeight="1"/>
    <row r="696" ht="20.100000000000001" customHeight="1"/>
    <row r="697" ht="20.100000000000001" customHeight="1"/>
    <row r="698" ht="20.100000000000001" customHeight="1"/>
    <row r="699" ht="20.100000000000001" customHeight="1"/>
    <row r="700" ht="20.100000000000001" customHeight="1"/>
    <row r="701" ht="20.100000000000001" customHeight="1"/>
    <row r="702" ht="20.100000000000001" customHeight="1"/>
    <row r="703" ht="20.100000000000001" customHeight="1"/>
    <row r="704" ht="20.100000000000001" customHeight="1"/>
    <row r="705" ht="20.100000000000001" customHeight="1"/>
    <row r="706" ht="20.100000000000001" customHeight="1"/>
    <row r="707" ht="20.100000000000001" customHeight="1"/>
    <row r="708" ht="20.100000000000001" customHeight="1"/>
    <row r="709" ht="20.100000000000001" customHeight="1"/>
    <row r="710" ht="20.100000000000001" customHeight="1"/>
    <row r="711" ht="20.100000000000001" customHeight="1"/>
    <row r="712" ht="20.100000000000001" customHeight="1"/>
    <row r="713" ht="20.100000000000001" customHeight="1"/>
    <row r="714" ht="20.100000000000001" customHeight="1"/>
    <row r="715" ht="20.100000000000001" customHeight="1"/>
    <row r="716" ht="20.100000000000001" customHeight="1"/>
    <row r="717" ht="20.100000000000001" customHeight="1"/>
    <row r="718" ht="20.100000000000001" customHeight="1"/>
    <row r="719" ht="20.100000000000001" customHeight="1"/>
    <row r="720" ht="20.100000000000001" customHeight="1"/>
    <row r="721" ht="20.100000000000001" customHeight="1"/>
    <row r="722" ht="20.100000000000001" customHeight="1"/>
    <row r="723" ht="20.100000000000001" customHeight="1"/>
    <row r="724" ht="20.100000000000001" customHeight="1"/>
    <row r="725" ht="20.100000000000001" customHeight="1"/>
    <row r="726" ht="20.100000000000001" customHeight="1"/>
    <row r="727" ht="20.100000000000001" customHeight="1"/>
    <row r="728" ht="20.100000000000001" customHeight="1"/>
    <row r="729" ht="20.100000000000001" customHeight="1"/>
    <row r="730" ht="20.100000000000001" customHeight="1"/>
    <row r="731" ht="20.100000000000001" customHeight="1"/>
    <row r="732" ht="20.100000000000001" customHeight="1"/>
    <row r="733" ht="20.100000000000001" customHeight="1"/>
    <row r="734" ht="20.100000000000001" customHeight="1"/>
    <row r="735" ht="20.100000000000001" customHeight="1"/>
    <row r="736" ht="20.100000000000001" customHeight="1"/>
    <row r="737" ht="20.100000000000001" customHeight="1"/>
    <row r="738" ht="20.100000000000001" customHeight="1"/>
    <row r="739" ht="20.100000000000001" customHeight="1"/>
    <row r="740" ht="20.100000000000001" customHeight="1"/>
    <row r="741" ht="20.100000000000001" customHeight="1"/>
    <row r="742" ht="20.100000000000001" customHeight="1"/>
    <row r="743" ht="20.100000000000001" customHeight="1"/>
    <row r="744" ht="20.100000000000001" customHeight="1"/>
    <row r="745" ht="20.100000000000001" customHeight="1"/>
    <row r="746" ht="20.100000000000001" customHeight="1"/>
    <row r="747" ht="20.100000000000001" customHeight="1"/>
    <row r="748" ht="20.100000000000001" customHeight="1"/>
    <row r="749" ht="20.100000000000001" customHeight="1"/>
    <row r="750" ht="20.100000000000001" customHeight="1"/>
    <row r="751" ht="20.100000000000001" customHeight="1"/>
    <row r="752" ht="20.100000000000001" customHeight="1"/>
    <row r="753" ht="20.100000000000001" customHeight="1"/>
    <row r="754" ht="20.100000000000001" customHeight="1"/>
    <row r="755" ht="20.100000000000001" customHeight="1"/>
    <row r="756" ht="20.100000000000001" customHeight="1"/>
    <row r="757" ht="20.100000000000001" customHeight="1"/>
    <row r="758" ht="20.100000000000001" customHeight="1"/>
    <row r="759" ht="20.100000000000001" customHeight="1"/>
    <row r="760" ht="20.100000000000001" customHeight="1"/>
    <row r="761" ht="20.100000000000001" customHeight="1"/>
    <row r="762" ht="20.100000000000001" customHeight="1"/>
    <row r="763" ht="20.100000000000001" customHeight="1"/>
    <row r="764" ht="20.100000000000001" customHeight="1"/>
    <row r="765" ht="20.100000000000001" customHeight="1"/>
    <row r="766" ht="20.100000000000001" customHeight="1"/>
    <row r="767" ht="20.100000000000001" customHeight="1"/>
    <row r="768" ht="20.100000000000001" customHeight="1"/>
    <row r="769" ht="20.100000000000001" customHeight="1"/>
    <row r="770" ht="20.100000000000001" customHeight="1"/>
    <row r="771" ht="20.100000000000001" customHeight="1"/>
    <row r="772" ht="20.100000000000001" customHeight="1"/>
    <row r="773" ht="20.100000000000001" customHeight="1"/>
    <row r="774" ht="20.100000000000001" customHeight="1"/>
    <row r="775" ht="20.100000000000001" customHeight="1"/>
    <row r="776" ht="20.100000000000001" customHeight="1"/>
    <row r="777" ht="20.100000000000001" customHeight="1"/>
    <row r="778" ht="20.100000000000001" customHeight="1"/>
    <row r="779" ht="20.100000000000001" customHeight="1"/>
    <row r="780" ht="20.100000000000001" customHeight="1"/>
    <row r="781" ht="20.100000000000001" customHeight="1"/>
    <row r="782" ht="20.100000000000001" customHeight="1"/>
    <row r="783" ht="20.100000000000001" customHeight="1"/>
    <row r="784" ht="20.100000000000001" customHeight="1"/>
    <row r="785" ht="20.100000000000001" customHeight="1"/>
    <row r="786" ht="20.100000000000001" customHeight="1"/>
    <row r="787" ht="20.100000000000001" customHeight="1"/>
    <row r="788" ht="20.100000000000001" customHeight="1"/>
    <row r="789" ht="20.100000000000001" customHeight="1"/>
    <row r="790" ht="20.100000000000001" customHeight="1"/>
    <row r="791" ht="20.100000000000001" customHeight="1"/>
    <row r="792" ht="20.100000000000001" customHeight="1"/>
    <row r="793" ht="20.100000000000001" customHeight="1"/>
    <row r="794" ht="20.100000000000001" customHeight="1"/>
    <row r="795" ht="20.100000000000001" customHeight="1"/>
    <row r="796" ht="20.100000000000001" customHeight="1"/>
    <row r="797" ht="20.100000000000001" customHeight="1"/>
    <row r="798" ht="20.100000000000001" customHeight="1"/>
    <row r="799" ht="20.100000000000001" customHeight="1"/>
    <row r="800" ht="20.100000000000001" customHeight="1"/>
    <row r="801" ht="20.100000000000001" customHeight="1"/>
    <row r="802" ht="20.100000000000001" customHeight="1"/>
    <row r="803" ht="20.100000000000001" customHeight="1"/>
    <row r="804" ht="20.100000000000001" customHeight="1"/>
    <row r="805" ht="20.100000000000001" customHeight="1"/>
    <row r="806" ht="20.100000000000001" customHeight="1"/>
    <row r="807" ht="20.100000000000001" customHeight="1"/>
    <row r="808" ht="20.100000000000001" customHeight="1"/>
    <row r="809" ht="20.100000000000001" customHeight="1"/>
    <row r="810" ht="20.100000000000001" customHeight="1"/>
    <row r="811" ht="20.100000000000001" customHeight="1"/>
    <row r="812" ht="20.100000000000001" customHeight="1"/>
    <row r="813" ht="20.100000000000001" customHeight="1"/>
    <row r="814" ht="20.100000000000001" customHeight="1"/>
    <row r="815" ht="20.100000000000001" customHeight="1"/>
    <row r="816" ht="20.100000000000001" customHeight="1"/>
    <row r="817" ht="20.100000000000001" customHeight="1"/>
    <row r="818" ht="20.100000000000001" customHeight="1"/>
    <row r="819" ht="20.100000000000001" customHeight="1"/>
    <row r="820" ht="20.100000000000001" customHeight="1"/>
    <row r="821" ht="20.100000000000001" customHeight="1"/>
    <row r="822" ht="20.100000000000001" customHeight="1"/>
    <row r="823" ht="20.100000000000001" customHeight="1"/>
    <row r="824" ht="20.100000000000001" customHeight="1"/>
    <row r="825" ht="20.100000000000001" customHeight="1"/>
    <row r="826" ht="20.100000000000001" customHeight="1"/>
    <row r="827" ht="20.100000000000001" customHeight="1"/>
    <row r="828" ht="20.100000000000001" customHeight="1"/>
    <row r="829" ht="20.100000000000001" customHeight="1"/>
    <row r="830" ht="20.100000000000001" customHeight="1"/>
    <row r="831" ht="20.100000000000001" customHeight="1"/>
    <row r="832" ht="20.100000000000001" customHeight="1"/>
    <row r="833" ht="20.100000000000001" customHeight="1"/>
    <row r="834" ht="20.100000000000001" customHeight="1"/>
    <row r="835" ht="20.100000000000001" customHeight="1"/>
    <row r="836" ht="20.100000000000001" customHeight="1"/>
    <row r="837" ht="20.100000000000001" customHeight="1"/>
    <row r="838" ht="20.100000000000001" customHeight="1"/>
    <row r="839" ht="20.100000000000001" customHeight="1"/>
    <row r="840" ht="20.100000000000001" customHeight="1"/>
    <row r="841" ht="20.100000000000001" customHeight="1"/>
    <row r="842" ht="20.100000000000001" customHeight="1"/>
    <row r="843" ht="20.100000000000001" customHeight="1"/>
    <row r="844" ht="20.100000000000001" customHeight="1"/>
    <row r="845" ht="20.100000000000001" customHeight="1"/>
    <row r="846" ht="20.100000000000001" customHeight="1"/>
    <row r="847" ht="20.100000000000001" customHeight="1"/>
    <row r="848" ht="20.100000000000001" customHeight="1"/>
    <row r="849" ht="20.100000000000001" customHeight="1"/>
    <row r="850" ht="20.100000000000001" customHeight="1"/>
    <row r="851" ht="20.100000000000001" customHeight="1"/>
    <row r="852" ht="20.100000000000001" customHeight="1"/>
    <row r="853" ht="20.100000000000001" customHeight="1"/>
    <row r="854" ht="20.100000000000001" customHeight="1"/>
    <row r="855" ht="20.100000000000001" customHeight="1"/>
    <row r="856" ht="20.100000000000001" customHeight="1"/>
    <row r="857" ht="20.100000000000001" customHeight="1"/>
    <row r="858" ht="20.100000000000001" customHeight="1"/>
    <row r="859" ht="20.100000000000001" customHeight="1"/>
    <row r="860" ht="20.100000000000001" customHeight="1"/>
    <row r="861" ht="20.100000000000001" customHeight="1"/>
    <row r="862" ht="20.100000000000001" customHeight="1"/>
    <row r="863" ht="20.100000000000001" customHeight="1"/>
    <row r="864" ht="20.100000000000001" customHeight="1"/>
    <row r="865" ht="20.100000000000001" customHeight="1"/>
    <row r="866" ht="20.100000000000001" customHeight="1"/>
    <row r="867" ht="20.100000000000001" customHeight="1"/>
    <row r="868" ht="20.100000000000001" customHeight="1"/>
    <row r="869" ht="20.100000000000001" customHeight="1"/>
    <row r="870" ht="20.100000000000001" customHeight="1"/>
    <row r="871" ht="20.100000000000001" customHeight="1"/>
    <row r="872" ht="20.100000000000001" customHeight="1"/>
    <row r="873" ht="20.100000000000001" customHeight="1"/>
    <row r="874" ht="20.100000000000001" customHeight="1"/>
    <row r="875" ht="20.100000000000001" customHeight="1"/>
    <row r="876" ht="20.100000000000001" customHeight="1"/>
    <row r="877" ht="20.100000000000001" customHeight="1"/>
    <row r="878" ht="20.100000000000001" customHeight="1"/>
    <row r="879" ht="20.100000000000001" customHeight="1"/>
    <row r="880" ht="20.100000000000001" customHeight="1"/>
    <row r="881" ht="20.100000000000001" customHeight="1"/>
    <row r="882" ht="20.100000000000001" customHeight="1"/>
    <row r="883" ht="20.100000000000001" customHeight="1"/>
    <row r="884" ht="20.100000000000001" customHeight="1"/>
    <row r="885" ht="20.100000000000001" customHeight="1"/>
    <row r="886" ht="20.100000000000001" customHeight="1"/>
    <row r="887" ht="20.100000000000001" customHeight="1"/>
    <row r="888" ht="20.100000000000001" customHeight="1"/>
    <row r="889" ht="20.100000000000001" customHeight="1"/>
    <row r="890" ht="20.100000000000001" customHeight="1"/>
    <row r="891" ht="20.100000000000001" customHeight="1"/>
    <row r="892" ht="20.100000000000001" customHeight="1"/>
    <row r="893" ht="20.100000000000001" customHeight="1"/>
    <row r="894" ht="20.100000000000001" customHeight="1"/>
    <row r="895" ht="20.100000000000001" customHeight="1"/>
    <row r="896" ht="20.100000000000001" customHeight="1"/>
    <row r="897" ht="20.100000000000001" customHeight="1"/>
    <row r="898" ht="20.100000000000001" customHeight="1"/>
    <row r="899" ht="20.100000000000001" customHeight="1"/>
    <row r="900" ht="20.100000000000001" customHeight="1"/>
    <row r="901" ht="20.100000000000001" customHeight="1"/>
    <row r="902" ht="20.100000000000001" customHeight="1"/>
    <row r="903" ht="20.100000000000001" customHeight="1"/>
    <row r="904" ht="20.100000000000001" customHeight="1"/>
    <row r="905" ht="20.100000000000001" customHeight="1"/>
    <row r="906" ht="20.100000000000001" customHeight="1"/>
    <row r="907" ht="20.100000000000001" customHeight="1"/>
    <row r="908" ht="20.100000000000001" customHeight="1"/>
    <row r="909" ht="20.100000000000001" customHeight="1"/>
    <row r="910" ht="20.100000000000001" customHeight="1"/>
    <row r="911" ht="20.100000000000001" customHeight="1"/>
    <row r="912" ht="20.100000000000001" customHeight="1"/>
    <row r="913" ht="20.100000000000001" customHeight="1"/>
    <row r="914" ht="20.100000000000001" customHeight="1"/>
    <row r="915" ht="20.100000000000001" customHeight="1"/>
    <row r="916" ht="20.100000000000001" customHeight="1"/>
    <row r="917" ht="20.100000000000001" customHeight="1"/>
    <row r="918" ht="20.100000000000001" customHeight="1"/>
    <row r="919" ht="20.100000000000001" customHeight="1"/>
    <row r="920" ht="20.100000000000001" customHeight="1"/>
    <row r="921" ht="20.100000000000001" customHeight="1"/>
    <row r="922" ht="20.100000000000001" customHeight="1"/>
    <row r="923" ht="20.100000000000001" customHeight="1"/>
    <row r="924" ht="20.100000000000001" customHeight="1"/>
    <row r="925" ht="20.100000000000001" customHeight="1"/>
    <row r="926" ht="20.100000000000001" customHeight="1"/>
    <row r="927" ht="20.100000000000001" customHeight="1"/>
    <row r="928" ht="20.100000000000001" customHeight="1"/>
    <row r="929" ht="20.100000000000001" customHeight="1"/>
    <row r="930" ht="20.100000000000001" customHeight="1"/>
    <row r="931" ht="20.100000000000001" customHeight="1"/>
    <row r="932" ht="20.100000000000001" customHeight="1"/>
    <row r="933" ht="20.100000000000001" customHeight="1"/>
    <row r="934" ht="20.100000000000001" customHeight="1"/>
    <row r="935" ht="20.100000000000001" customHeight="1"/>
    <row r="936" ht="20.100000000000001" customHeight="1"/>
    <row r="937" ht="20.100000000000001" customHeight="1"/>
    <row r="938" ht="20.100000000000001" customHeight="1"/>
    <row r="939" ht="20.100000000000001" customHeight="1"/>
    <row r="940" ht="20.100000000000001" customHeight="1"/>
    <row r="941" ht="20.100000000000001" customHeight="1"/>
    <row r="942" ht="20.100000000000001" customHeight="1"/>
    <row r="943" ht="20.100000000000001" customHeight="1"/>
    <row r="944" ht="20.100000000000001" customHeight="1"/>
    <row r="945" ht="20.100000000000001" customHeight="1"/>
    <row r="946" ht="20.100000000000001" customHeight="1"/>
    <row r="947" ht="20.100000000000001" customHeight="1"/>
    <row r="948" ht="20.100000000000001" customHeight="1"/>
    <row r="949" ht="20.100000000000001" customHeight="1"/>
    <row r="950" ht="20.100000000000001" customHeight="1"/>
    <row r="951" ht="20.100000000000001" customHeight="1"/>
    <row r="952" ht="20.100000000000001" customHeight="1"/>
    <row r="953" ht="20.100000000000001" customHeight="1"/>
    <row r="954" ht="20.100000000000001" customHeight="1"/>
    <row r="955" ht="20.100000000000001" customHeight="1"/>
    <row r="956" ht="20.100000000000001" customHeight="1"/>
    <row r="957" ht="20.100000000000001" customHeight="1"/>
    <row r="958" ht="20.100000000000001" customHeight="1"/>
    <row r="959" ht="20.100000000000001" customHeight="1"/>
    <row r="960" ht="20.100000000000001" customHeight="1"/>
    <row r="961" ht="20.100000000000001" customHeight="1"/>
    <row r="962" ht="20.100000000000001" customHeight="1"/>
    <row r="963" ht="20.100000000000001" customHeight="1"/>
    <row r="964" ht="20.100000000000001" customHeight="1"/>
    <row r="965" ht="20.100000000000001" customHeight="1"/>
    <row r="966" ht="20.100000000000001" customHeight="1"/>
  </sheetData>
  <sheetProtection sheet="1" objects="1" scenarios="1" selectLockedCells="1"/>
  <mergeCells count="3">
    <mergeCell ref="I1:Z1"/>
    <mergeCell ref="AD1:AG1"/>
    <mergeCell ref="A2:C2"/>
  </mergeCells>
  <hyperlinks>
    <hyperlink ref="A2:C2" location="FMOV562!A1" display="FMOV562 Home" xr:uid="{8CBE4122-A033-4517-AB95-D69A0925A1A2}"/>
  </hyperlinks>
  <pageMargins left="0.23622047244094491" right="0.23622047244094491" top="0.74803149606299213" bottom="0.74803149606299213" header="0.31496062992125984" footer="0.31496062992125984"/>
  <pageSetup paperSize="9" scale="50"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CB29C-0590-43C6-BAC9-1CB107D0E232}">
  <dimension ref="A1:J11"/>
  <sheetViews>
    <sheetView workbookViewId="0">
      <selection activeCell="E3" sqref="E3"/>
    </sheetView>
  </sheetViews>
  <sheetFormatPr defaultRowHeight="15"/>
  <cols>
    <col min="1" max="1" width="10.5703125" bestFit="1" customWidth="1"/>
    <col min="2" max="2" width="7.85546875" bestFit="1" customWidth="1"/>
    <col min="3" max="3" width="15.7109375" style="7" bestFit="1" customWidth="1"/>
    <col min="4" max="4" width="13.85546875" style="14" bestFit="1" customWidth="1"/>
    <col min="5" max="5" width="15.5703125" style="12" bestFit="1" customWidth="1"/>
    <col min="6" max="6" width="7.5703125" bestFit="1" customWidth="1"/>
    <col min="7" max="7" width="13.140625" bestFit="1" customWidth="1"/>
    <col min="8" max="8" width="6.28515625" bestFit="1" customWidth="1"/>
    <col min="9" max="9" width="13.28515625" bestFit="1" customWidth="1"/>
    <col min="10" max="10" width="29" style="7" bestFit="1" customWidth="1"/>
  </cols>
  <sheetData>
    <row r="1" spans="1:10">
      <c r="A1" s="13" t="s">
        <v>335</v>
      </c>
      <c r="B1" s="13" t="s">
        <v>336</v>
      </c>
      <c r="C1" s="13" t="s">
        <v>337</v>
      </c>
      <c r="D1" s="11" t="s">
        <v>338</v>
      </c>
      <c r="E1" s="13" t="s">
        <v>339</v>
      </c>
      <c r="F1" s="13" t="s">
        <v>340</v>
      </c>
      <c r="G1" s="13" t="s">
        <v>341</v>
      </c>
      <c r="H1" s="13" t="s">
        <v>342</v>
      </c>
      <c r="I1" s="11" t="s">
        <v>343</v>
      </c>
      <c r="J1" s="13" t="s">
        <v>344</v>
      </c>
    </row>
    <row r="2" spans="1:10">
      <c r="A2" t="str">
        <f>IF(ISBLANK(FMOV562!#REF!),"","1")</f>
        <v>1</v>
      </c>
      <c r="B2" t="str">
        <f>IF(ISBLANK(FMOV562!$C$52),"","RR")</f>
        <v/>
      </c>
      <c r="E2" s="12" t="str">
        <f>IF(FMOV562!$C$52&lt;&gt;"",TEXT(FMOV562!$C$52,"DDMMMYYYY"),"")</f>
        <v/>
      </c>
      <c r="F2" t="str">
        <f>IFERROR(T(FMOV562!F52),"")</f>
        <v/>
      </c>
      <c r="G2" t="str">
        <f>IFERROR(T(FMOV562!I52),"")</f>
        <v/>
      </c>
      <c r="J2" s="7">
        <f>IF($F1&lt;&gt;"",(FMOV562!$A$171),"")</f>
        <v>0</v>
      </c>
    </row>
    <row r="3" spans="1:10">
      <c r="A3" t="str">
        <f>IF(ISBLANK(FMOV562!#REF!),"","2")</f>
        <v>2</v>
      </c>
      <c r="B3" t="str">
        <f>IF(ISBLANK(FMOV562!$C$54),"","RR")</f>
        <v/>
      </c>
      <c r="E3" s="12" t="str">
        <f>IF(FMOV562!$C$54&lt;&gt;"",TEXT(FMOV562!$C$54,"DDMMMYYYY"),"")</f>
        <v/>
      </c>
      <c r="F3" t="str">
        <f>IFERROR(T(FMOV562!F54),"")</f>
        <v/>
      </c>
      <c r="G3" t="str">
        <f>IFERROR(T(FMOV562!I54),"")</f>
        <v/>
      </c>
      <c r="J3" s="7" t="str">
        <f>IF($F2&lt;&gt;"",(FMOV562!$A$171),"")</f>
        <v/>
      </c>
    </row>
    <row r="4" spans="1:10">
      <c r="A4" t="str">
        <f>IF(ISBLANK(FMOV562!#REF!),"","3")</f>
        <v>3</v>
      </c>
      <c r="B4" t="str">
        <f>IF(ISBLANK(FMOV562!$C$56),"","RR")</f>
        <v/>
      </c>
      <c r="E4" s="12" t="str">
        <f>IF(FMOV562!$C$56&lt;&gt;"",TEXT(FMOV562!$C$56,"DDMMMYYYY"),"")</f>
        <v/>
      </c>
      <c r="F4" t="str">
        <f>IFERROR(T(FMOV562!F56),"")</f>
        <v/>
      </c>
      <c r="G4" t="str">
        <f>IFERROR(T(FMOV562!I56),"")</f>
        <v/>
      </c>
      <c r="J4" s="7" t="str">
        <f>IF($F3&lt;&gt;"",(FMOV562!$A$171),"")</f>
        <v/>
      </c>
    </row>
    <row r="5" spans="1:10">
      <c r="A5" t="str">
        <f>IF(ISBLANK(FMOV562!#REF!),"","4")</f>
        <v>4</v>
      </c>
      <c r="B5" t="str">
        <f>IF(ISBLANK(FMOV562!$C$58),"","RR")</f>
        <v/>
      </c>
      <c r="E5" s="12" t="str">
        <f>IF(FMOV562!$C$58&lt;&gt;"",TEXT(FMOV562!$C$58,"DDMMMYYYY"),"")</f>
        <v/>
      </c>
      <c r="F5" t="str">
        <f>IFERROR(T(FMOV562!F58),"")</f>
        <v/>
      </c>
      <c r="G5" t="str">
        <f>IFERROR(T(FMOV562!I58),"")</f>
        <v/>
      </c>
      <c r="J5" s="7" t="str">
        <f>IF($F4&lt;&gt;"",(FMOV562!$A$171),"")</f>
        <v/>
      </c>
    </row>
    <row r="6" spans="1:10">
      <c r="A6" t="str">
        <f>IF(ISBLANK(FMOV562!#REF!),"","5")</f>
        <v>5</v>
      </c>
      <c r="B6" t="str">
        <f>IF(ISBLANK(FMOV562!$C$60),"","RR")</f>
        <v/>
      </c>
      <c r="E6" s="12" t="str">
        <f>IF(FMOV562!$C$60&lt;&gt;"",TEXT(FMOV562!$C$60,"DDMMMYYYY"),"")</f>
        <v/>
      </c>
      <c r="F6" t="str">
        <f>IFERROR(T(FMOV562!F60),"")</f>
        <v/>
      </c>
      <c r="G6" t="str">
        <f>IFERROR(T(FMOV562!I60),"")</f>
        <v/>
      </c>
      <c r="J6" s="7" t="str">
        <f>IF($F5&lt;&gt;"",(FMOV562!$A$171),"")</f>
        <v/>
      </c>
    </row>
    <row r="7" spans="1:10">
      <c r="A7" t="str">
        <f>IF(ISBLANK(FMOV562!#REF!),"","6")</f>
        <v>6</v>
      </c>
      <c r="B7" t="str">
        <f>IF(ISBLANK(FMOV562!$C$62),"","RR")</f>
        <v/>
      </c>
      <c r="E7" s="12" t="str">
        <f>IF(FMOV562!$C$62&lt;&gt;"",TEXT(FMOV562!$C$62,"DDMMMYYYY"),"")</f>
        <v/>
      </c>
      <c r="F7" t="str">
        <f>IFERROR(T(FMOV562!F62),"")</f>
        <v/>
      </c>
      <c r="G7" t="str">
        <f>IFERROR(T(FMOV562!I62),"")</f>
        <v/>
      </c>
      <c r="J7" s="7" t="str">
        <f>IF($F6&lt;&gt;"",(FMOV562!$A$171),"")</f>
        <v/>
      </c>
    </row>
    <row r="8" spans="1:10">
      <c r="B8" t="str">
        <f>IF(ISBLANK(FMOV562!$F$64),"","RR")</f>
        <v/>
      </c>
    </row>
    <row r="9" spans="1:10">
      <c r="B9" t="str">
        <f>IF(ISBLANK(FMOV562!$F$66),"","RR")</f>
        <v/>
      </c>
    </row>
    <row r="10" spans="1:10">
      <c r="B10" t="str">
        <f>IF(ISBLANK(FMOV562!$F$68),"","RR")</f>
        <v/>
      </c>
    </row>
    <row r="11" spans="1:10">
      <c r="B11" t="str">
        <f>IF(ISBLANK(FMOV562!$F$70),"","RR")</f>
        <v/>
      </c>
    </row>
  </sheetData>
  <dataValidations disablePrompts="1" count="8">
    <dataValidation type="whole" allowBlank="1" showInputMessage="1" showErrorMessage="1" errorTitle="Validation Error" error="ROW ID must be a number greater than zero. The Row IDs are mentioned in sequential increasing order in the excel file." promptTitle="Format" prompt="ROW ID must be a number greater than zero. The Row IDs are mentioned in sequential increasing order in the excel file." sqref="A12:A1048576" xr:uid="{B1BA9C18-6760-4742-97E8-2A0A169D4E5E}">
      <formula1>1</formula1>
      <formula2>100</formula2>
    </dataValidation>
    <dataValidation type="whole" showInputMessage="1" showErrorMessage="1" errorTitle="Validation Rrror" error="The flight number must be a 1 to 4 digit number and cannot contain all zeros." promptTitle="Format" prompt="The flight number must be a 1 to 4 digit number and cannot contain all zeros." sqref="C2 C7:C1048576" xr:uid="{FD203AE9-B0F2-416F-AB61-D330F3BFD998}">
      <formula1>1</formula1>
      <formula2>9999</formula2>
    </dataValidation>
    <dataValidation type="custom" allowBlank="1" showInputMessage="1" showErrorMessage="1" errorTitle="Validation Error" error="Class must be A -&gt; Z and should not contain spaces." promptTitle="Format" prompt="Class must be A -&gt; Z and should not contain spaces." sqref="H2 H7:H1048576" xr:uid="{B8F5A008-535B-456A-B883-0DB0EA7DD3C4}">
      <formula1>AND((LEN(H2)=1),(SUMPRODUCT((CODE(UPPER(MID(H2,ROW(INDIRECT("1:"&amp;LEN(H2))),1)))&gt;=65)*(CODE(UPPER(MID(H2,ROW(INDIRECT("1:"&amp;LEN(H2))),1)))&lt;=90))=LEN(H2)))</formula1>
    </dataValidation>
    <dataValidation type="custom" allowBlank="1" showInputMessage="1" showErrorMessage="1" errorTitle="Validation Error" error="Number of passenger seats should be a number." promptTitle="Format" prompt="Number of passenger seats should be a number." sqref="J2:J1048576" xr:uid="{5457BD48-849B-4C19-B1CE-9812239FB267}">
      <formula1>ISNUMBER(J2)</formula1>
    </dataValidation>
    <dataValidation type="custom" allowBlank="1" showInputMessage="1" showErrorMessage="1" errorTitle="Validation Error" error="Flight Suffix must be 1 letter." promptTitle="Format" prompt="Flight Suffix must be 1 letter." sqref="D2 D7:D1048576" xr:uid="{56AA51BA-EB59-40FF-9423-3B023BF4B671}">
      <formula1>AND((LEN(D2)=1),(SUMPRODUCT((CODE(UPPER(MID(D2,ROW(INDIRECT("1:"&amp;LEN(D2))),1)))&gt;=65)*(CODE(UPPER(MID(D2,ROW(INDIRECT("1:"&amp;LEN(D2))),1)))&lt;=90))=LEN(D2)))</formula1>
    </dataValidation>
    <dataValidation type="date" allowBlank="1" showInputMessage="1" showErrorMessage="1" errorTitle="Validation Error" error="Please provide a valid date between [today's date -2] and [today's date +360] days." promptTitle="Format" prompt="Please provide a valid date between [today's date -2] and [today's date +360] days." sqref="E8:E1048576" xr:uid="{8863BBB0-02E3-49C7-8544-FC8BAAC24E8F}">
      <formula1>TODAY()-2</formula1>
      <formula2>TODAY()+360</formula2>
    </dataValidation>
    <dataValidation type="custom" allowBlank="1" showInputMessage="1" showErrorMessage="1" errorTitle="Validation Error" error="Origin must be 3 letters." promptTitle="Format" prompt="Origin must be 3 letters." sqref="F4 F2 F8:F1048576 F6" xr:uid="{BE59AEA4-2A6B-42E6-9F2C-382772312AB3}">
      <formula1>AND((LEN(F2)=3),(SUMPRODUCT((CODE(UPPER(MID(F2,ROW(INDIRECT("1:"&amp;LEN(F2))),1)))&gt;=65)*(CODE(UPPER(MID(F2,ROW(INDIRECT("1:"&amp;LEN(F2))),1)))&lt;=90))=LEN(F2)))</formula1>
    </dataValidation>
    <dataValidation type="custom" allowBlank="1" showInputMessage="1" showErrorMessage="1" errorTitle="Validation Error" error="Destination must be 3 letters." promptTitle="Format" prompt="Destination must be 3 letters." sqref="G2 G4 G8:G1048576 G6" xr:uid="{B7B9EEFD-750F-41D2-8EED-6B88880B3E3F}">
      <formula1>AND((LEN(G2)=3),(SUMPRODUCT((CODE(UPPER(MID(G2,ROW(INDIRECT("1:"&amp;LEN(G2))),1)))&gt;=65)*(CODE(UPPER(MID(G2,ROW(INDIRECT("1:"&amp;LEN(G2))),1)))&lt;=90))=LEN(G2)))</formula1>
    </dataValidation>
  </dataValidations>
  <pageMargins left="0.7" right="0.7" top="0.75" bottom="0.75" header="0.3" footer="0.3"/>
  <pageSetup paperSize="9" orientation="portrait" r:id="rId1"/>
  <headerFooter>
    <oddHeader>&amp;C&amp;"Arial"&amp;11&amp;K000000 OFFICIAL-SENSITIVE - PERSONAL&amp;1#_x000D_</oddHeader>
    <oddFooter>&amp;C_x000D_&amp;1#&amp;"Arial"&amp;11&amp;K000000 OFFICIAL-SENSITIVE - PERSONAL</oddFoot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errorTitle="Validation Error" error="Action code can only be SA or NN. Please select a value from drop down." promptTitle="Format" prompt="Please select an action code." xr:uid="{6EC1498A-F336-4595-83C6-F4E5AFA22746}">
          <x14:formula1>
            <xm:f>'master data'!$I$2:$I$3</xm:f>
          </x14:formula1>
          <xm:sqref>I2 I7:I1048576</xm:sqref>
        </x14:dataValidation>
        <x14:dataValidation type="list" allowBlank="1" showInputMessage="1" showErrorMessage="1" errorTitle="Validation Error" error="Airline Designator must be: 2 or 3 letters, or 1 letter and 1 number in either order." promptTitle="Format" prompt="Airline Designator must be: 2 or 3 letters, or 1 letter and 1 number in either order." xr:uid="{D321BC65-11B9-426D-8216-6D0B12C0C6DC}">
          <x14:formula1>
            <xm:f>'master data'!$J$2</xm:f>
          </x14:formula1>
          <xm:sqref>B12:B1048576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CB2BD-1625-4A0B-8837-40682ED3B669}">
  <dimension ref="A1:AX12"/>
  <sheetViews>
    <sheetView workbookViewId="0">
      <selection activeCell="D13" sqref="D13"/>
    </sheetView>
  </sheetViews>
  <sheetFormatPr defaultColWidth="9.28515625" defaultRowHeight="15"/>
  <cols>
    <col min="2" max="2" width="11.5703125" customWidth="1"/>
    <col min="3" max="3" width="24.5703125" customWidth="1"/>
    <col min="4" max="4" width="17.28515625" customWidth="1"/>
    <col min="5" max="5" width="19.140625" customWidth="1"/>
    <col min="6" max="6" width="14.42578125" style="12" customWidth="1"/>
    <col min="7" max="7" width="20.5703125" bestFit="1" customWidth="1"/>
    <col min="8" max="8" width="22" style="6" customWidth="1"/>
    <col min="9" max="9" width="36.85546875" style="14" bestFit="1" customWidth="1"/>
    <col min="10" max="10" width="18.7109375" style="12" customWidth="1"/>
    <col min="11" max="11" width="19.7109375" bestFit="1" customWidth="1"/>
    <col min="12" max="12" width="14.28515625" bestFit="1" customWidth="1"/>
    <col min="13" max="13" width="19.7109375" style="7" bestFit="1" customWidth="1"/>
    <col min="14" max="14" width="13.85546875" bestFit="1" customWidth="1"/>
    <col min="15" max="15" width="14.7109375" style="7" bestFit="1" customWidth="1"/>
    <col min="16" max="16" width="16.140625" bestFit="1" customWidth="1"/>
    <col min="17" max="17" width="24.42578125" style="8" bestFit="1" customWidth="1"/>
    <col min="18" max="18" width="18.7109375" style="1" customWidth="1"/>
    <col min="19" max="19" width="19.28515625" style="14" bestFit="1" customWidth="1"/>
    <col min="20" max="20" width="16" bestFit="1" customWidth="1"/>
    <col min="21" max="21" width="15.28515625" customWidth="1"/>
    <col min="22" max="22" width="16.7109375" style="1" customWidth="1"/>
    <col min="23" max="23" width="12.42578125" style="1" bestFit="1" customWidth="1"/>
    <col min="24" max="24" width="12.85546875" style="12" bestFit="1" customWidth="1"/>
    <col min="25" max="25" width="16.140625" style="12" customWidth="1"/>
    <col min="26" max="26" width="13.5703125" style="5" customWidth="1"/>
    <col min="27" max="27" width="17.85546875" customWidth="1"/>
    <col min="28" max="28" width="29" style="12" customWidth="1"/>
    <col min="29" max="29" width="18.7109375" style="1" customWidth="1"/>
    <col min="30" max="30" width="19.28515625" style="14" bestFit="1" customWidth="1"/>
    <col min="31" max="31" width="16" bestFit="1" customWidth="1"/>
    <col min="32" max="32" width="15.28515625" customWidth="1"/>
    <col min="33" max="33" width="16.7109375" style="1" customWidth="1"/>
    <col min="34" max="34" width="12.42578125" style="1" bestFit="1" customWidth="1"/>
    <col min="35" max="35" width="12.85546875" style="12" bestFit="1" customWidth="1"/>
    <col min="36" max="36" width="16.140625" style="12" customWidth="1"/>
    <col min="37" max="37" width="13.5703125" style="5" customWidth="1"/>
    <col min="38" max="38" width="17.85546875" customWidth="1"/>
    <col min="39" max="39" width="29" style="12" customWidth="1"/>
    <col min="40" max="40" width="18.7109375" style="1" customWidth="1"/>
    <col min="41" max="41" width="19.28515625" style="14" bestFit="1" customWidth="1"/>
    <col min="42" max="42" width="16" bestFit="1" customWidth="1"/>
    <col min="43" max="43" width="15.28515625" customWidth="1"/>
    <col min="44" max="44" width="16.7109375" style="1" customWidth="1"/>
    <col min="45" max="45" width="12.42578125" style="1" bestFit="1" customWidth="1"/>
    <col min="46" max="46" width="12.85546875" style="12" bestFit="1" customWidth="1"/>
    <col min="47" max="47" width="16.140625" style="12" customWidth="1"/>
    <col min="48" max="48" width="13.5703125" style="5" customWidth="1"/>
    <col min="49" max="49" width="17.85546875" customWidth="1"/>
    <col min="50" max="50" width="29" style="12" customWidth="1"/>
  </cols>
  <sheetData>
    <row r="1" spans="1:50" s="2" customFormat="1">
      <c r="A1" s="9" t="s">
        <v>335</v>
      </c>
      <c r="B1" s="2" t="s">
        <v>345</v>
      </c>
      <c r="C1" s="9" t="s">
        <v>346</v>
      </c>
      <c r="D1" s="2" t="s">
        <v>347</v>
      </c>
      <c r="E1" s="9" t="s">
        <v>348</v>
      </c>
      <c r="F1" s="2" t="s">
        <v>349</v>
      </c>
      <c r="G1" s="9" t="s">
        <v>350</v>
      </c>
      <c r="H1" s="9" t="s">
        <v>351</v>
      </c>
      <c r="I1" s="2" t="s">
        <v>352</v>
      </c>
      <c r="J1" s="2" t="s">
        <v>353</v>
      </c>
      <c r="K1" s="2" t="s">
        <v>354</v>
      </c>
      <c r="L1" s="9" t="s">
        <v>355</v>
      </c>
      <c r="M1" s="9" t="s">
        <v>356</v>
      </c>
      <c r="N1" s="2" t="s">
        <v>357</v>
      </c>
      <c r="O1" s="2" t="s">
        <v>358</v>
      </c>
      <c r="P1" s="2" t="s">
        <v>359</v>
      </c>
      <c r="Q1" s="2" t="s">
        <v>360</v>
      </c>
      <c r="R1" s="2" t="s">
        <v>361</v>
      </c>
      <c r="S1" s="2" t="s">
        <v>362</v>
      </c>
      <c r="T1" s="3" t="s">
        <v>363</v>
      </c>
      <c r="U1" s="3" t="s">
        <v>364</v>
      </c>
      <c r="V1" s="2" t="s">
        <v>365</v>
      </c>
      <c r="W1" s="2" t="s">
        <v>366</v>
      </c>
      <c r="X1" s="4" t="s">
        <v>367</v>
      </c>
      <c r="Y1" s="4" t="s">
        <v>368</v>
      </c>
      <c r="Z1" s="2" t="s">
        <v>369</v>
      </c>
      <c r="AA1" s="2" t="s">
        <v>370</v>
      </c>
      <c r="AB1" s="2" t="s">
        <v>371</v>
      </c>
      <c r="AC1" s="2" t="s">
        <v>372</v>
      </c>
      <c r="AD1" s="2" t="s">
        <v>373</v>
      </c>
      <c r="AE1" s="3" t="s">
        <v>374</v>
      </c>
      <c r="AF1" s="3" t="s">
        <v>375</v>
      </c>
      <c r="AG1" s="2" t="s">
        <v>376</v>
      </c>
      <c r="AH1" s="2" t="s">
        <v>377</v>
      </c>
      <c r="AI1" s="4" t="s">
        <v>378</v>
      </c>
      <c r="AJ1" s="4" t="s">
        <v>379</v>
      </c>
      <c r="AK1" s="2" t="s">
        <v>380</v>
      </c>
      <c r="AL1" s="2" t="s">
        <v>381</v>
      </c>
      <c r="AM1" s="2" t="s">
        <v>382</v>
      </c>
      <c r="AN1" s="2" t="s">
        <v>383</v>
      </c>
      <c r="AO1" s="2" t="s">
        <v>384</v>
      </c>
      <c r="AP1" s="3" t="s">
        <v>385</v>
      </c>
      <c r="AQ1" s="3" t="s">
        <v>386</v>
      </c>
      <c r="AR1" s="2" t="s">
        <v>387</v>
      </c>
      <c r="AS1" s="2" t="s">
        <v>388</v>
      </c>
      <c r="AT1" s="4" t="s">
        <v>389</v>
      </c>
      <c r="AU1" s="4" t="s">
        <v>390</v>
      </c>
      <c r="AV1" s="2" t="s">
        <v>391</v>
      </c>
      <c r="AW1" s="2" t="s">
        <v>392</v>
      </c>
      <c r="AX1" s="2" t="s">
        <v>393</v>
      </c>
    </row>
    <row r="2" spans="1:50">
      <c r="A2" t="str">
        <f>IF(ISBLANK(FMOV562!#REF!),"","1")</f>
        <v>1</v>
      </c>
      <c r="B2" t="str">
        <f>IFERROR(T(FMOV562!$I$8),"")</f>
        <v/>
      </c>
      <c r="C2" s="50" t="str">
        <f>IFERROR(T(FMOV562!$M$8),"")</f>
        <v/>
      </c>
      <c r="D2" s="50" t="str">
        <f>IFERROR(T(FMOV562!$T$8),"")</f>
        <v/>
      </c>
      <c r="E2" s="50" t="str">
        <f ca="1">IFERROR(T(FMOV562!H151),"")</f>
        <v/>
      </c>
      <c r="F2" s="50" t="str">
        <f>IF(FMOV562!$M$8&lt;&gt;"",TEXT(FMOV562!$AA$8,"DDMMMYYYY"),"")</f>
        <v/>
      </c>
      <c r="G2" s="50"/>
      <c r="H2" s="50"/>
      <c r="I2" s="50"/>
      <c r="J2" s="51"/>
      <c r="K2" s="50"/>
      <c r="L2" s="50" t="str">
        <f>IF(ISBLANK(FMOV562!K97),"","Phone")</f>
        <v/>
      </c>
      <c r="M2" s="52" t="str">
        <f>IFERROR(T(FMOV562!$K97),"")</f>
        <v/>
      </c>
      <c r="N2" s="50" t="str">
        <f>IF(ISBLANK(FMOV562!O97),"","Phone")</f>
        <v/>
      </c>
      <c r="O2" s="52" t="str">
        <f>IFERROR(T(FMOV562!$O97),"")</f>
        <v/>
      </c>
      <c r="P2" s="50" t="str">
        <f>IF(ISBLANK(FMOV562!D97),"","E-mail Address")</f>
        <v/>
      </c>
      <c r="Q2" s="53" t="str">
        <f>IFERROR(T(FMOV562!D97),"")</f>
        <v/>
      </c>
      <c r="R2" s="54" t="str">
        <f>IF(ISBLANK(FMOV562!E30),"","Passport")</f>
        <v/>
      </c>
      <c r="S2" s="54" t="str">
        <f>IF(ISBLANK(FMOV562!$E$30),"",FMOV562!$E$30)</f>
        <v/>
      </c>
      <c r="T2" s="50" t="str">
        <f>IFERROR(T(FMOV562!$M$8),"")</f>
        <v/>
      </c>
      <c r="U2" s="50" t="str">
        <f>IFERROR(T(FMOV562!$T$8),"")</f>
        <v/>
      </c>
      <c r="V2" s="54" t="str">
        <f>IF(ISBLANK(FMOV562!$E$30),"",FMOV562!T151)</f>
        <v/>
      </c>
      <c r="W2" s="54" t="str">
        <f>IF(ISBLANK(FMOV562!$E$30),"",FMOV562!$P30)</f>
        <v/>
      </c>
      <c r="X2" s="54" t="str">
        <f>IF(FMOV562!$S$30&lt;&gt;"",TEXT(FMOV562!$S$30,"DDMMMYYYY"),"")</f>
        <v/>
      </c>
      <c r="Y2" s="54" t="str">
        <f>IF(FMOV562!$V$30&lt;&gt;"",TEXT(FMOV562!$V$30,"DDMMMYYYY"),"")</f>
        <v/>
      </c>
      <c r="Z2" s="54" t="str">
        <f>IF(ISBLANK(FMOV562!$E$30),"",FMOV562!$P151)</f>
        <v/>
      </c>
      <c r="AA2" s="54" t="str">
        <f>IF(ISBLANK(FMOV562!$E$30),"",FMOV562!$P151)</f>
        <v/>
      </c>
      <c r="AB2" s="54" t="str">
        <f>IF(FMOV562!$AA$8&lt;&gt;"",TEXT(FMOV562!$AA$8,"DDMMMYYYY"),"")</f>
        <v/>
      </c>
      <c r="AC2" s="54" t="str">
        <f>IF(ISBLANK(FMOV562!$S$52),"","Visa")</f>
        <v/>
      </c>
      <c r="AD2" s="54" t="str">
        <f>IF(ISBLANK(FMOV562!$S$52),"",FMOV562!$S$52)</f>
        <v/>
      </c>
      <c r="AE2" s="54" t="str">
        <f>IF(ISBLANK(FMOV562!$S$52),"",FMOV562!M8)</f>
        <v/>
      </c>
      <c r="AF2" s="54" t="str">
        <f>IF(ISBLANK(FMOV562!$S$52),"",FMOV562!T8)</f>
        <v/>
      </c>
      <c r="AG2" s="54" t="str">
        <f>IF(ISBLANK(FMOV562!$S$52),"",FMOV562!T151)</f>
        <v/>
      </c>
      <c r="AH2" s="54" t="str">
        <f>IF(ISBLANK(FMOV562!$S$52),"",FMOV562!$P30)</f>
        <v/>
      </c>
      <c r="AI2" s="54" t="str">
        <f>IF(FMOV562!$Z$52&lt;&gt;"",TEXT(FMOV562!$Z$52,"DDMMMYYYY"),"")</f>
        <v/>
      </c>
      <c r="AJ2" s="54" t="str">
        <f>IF(FMOV562!$AC$52&lt;&gt;"",TEXT(FMOV562!$AC$52,"DDMMMYYYY"),"")</f>
        <v/>
      </c>
      <c r="AK2" s="54" t="str">
        <f>IF(ISBLANK(FMOV562!$S$52),"",FMOV562!$V151)</f>
        <v/>
      </c>
      <c r="AL2" s="54" t="str">
        <f>IF(ISBLANK(FMOV562!$S$52),"",FMOV562!$V151)</f>
        <v/>
      </c>
      <c r="AM2" s="54" t="str">
        <f>IF(FMOV562!$S$52&lt;&gt;"",TEXT(FMOV562!$AA$8,"DDMMMYYYY"),"")</f>
        <v/>
      </c>
      <c r="AN2" s="54" t="str">
        <f>IF(FMOV562!$F$8="Military","Military Identification","")</f>
        <v/>
      </c>
      <c r="AO2" s="50" t="str">
        <f>IF(FMOV562!$F$8="Military",(FMOV562!$B$8),"")</f>
        <v/>
      </c>
      <c r="AP2" s="50" t="str">
        <f>IF(FMOV562!$F$8="Military",(T2),"")</f>
        <v/>
      </c>
      <c r="AQ2" s="50" t="str">
        <f>IF(FMOV562!$F$8="Military",(U2),"")</f>
        <v/>
      </c>
      <c r="AR2" s="50" t="str">
        <f>IF(FMOV562!$F$8="Military",(V2),"")</f>
        <v/>
      </c>
      <c r="AS2" s="50" t="str">
        <f>IF(FMOV562!$F$8="Military",(W2),"")</f>
        <v/>
      </c>
      <c r="AT2" s="50" t="str">
        <f>IF(FMOV562!$F$8="Military",(X2),"")</f>
        <v/>
      </c>
      <c r="AU2" s="50" t="str">
        <f>IF(FMOV562!$F$8="Military",(Y2),"")</f>
        <v/>
      </c>
      <c r="AV2" s="50" t="str">
        <f>IF(FMOV562!$F$8="Military",(Z2),"")</f>
        <v/>
      </c>
      <c r="AW2" s="50" t="str">
        <f>IF(FMOV562!$F$8="Military",(AA2),"")</f>
        <v/>
      </c>
      <c r="AX2" s="54" t="str">
        <f>IF(FMOV562!$B$8&lt;&gt;"",TEXT(FMOV562!$AA$8,"DDMMMYYYY"),"")</f>
        <v/>
      </c>
    </row>
    <row r="3" spans="1:50">
      <c r="A3" t="str">
        <f>IF(ISBLANK(FMOV562!#REF!),"","2")</f>
        <v>2</v>
      </c>
      <c r="B3" t="str">
        <f>IFERROR(T(FMOV562!$I$10),"")</f>
        <v/>
      </c>
      <c r="C3" s="50" t="str">
        <f>IFERROR(T(FMOV562!$M$10),"")</f>
        <v/>
      </c>
      <c r="D3" s="50" t="str">
        <f>IFERROR(T(FMOV562!$T$10),"")</f>
        <v/>
      </c>
      <c r="E3" s="50" t="str">
        <f ca="1">IFERROR(T(FMOV562!H153),"")</f>
        <v/>
      </c>
      <c r="F3" s="50" t="str">
        <f>IF(FMOV562!$M$10&lt;&gt;"",TEXT(FMOV562!$AA$10,"DDMMMYYYY"),"")</f>
        <v/>
      </c>
      <c r="G3" s="50"/>
      <c r="H3" s="50"/>
      <c r="I3" s="50"/>
      <c r="J3" s="51"/>
      <c r="K3" s="50"/>
      <c r="L3" s="50" t="str">
        <f>IF(ISBLANK(FMOV562!K99),"","Phone")</f>
        <v/>
      </c>
      <c r="M3" s="52" t="str">
        <f>IFERROR(T(FMOV562!$K99),"")</f>
        <v/>
      </c>
      <c r="N3" s="50" t="str">
        <f>IF(ISBLANK(FMOV562!O99),"","Phone")</f>
        <v/>
      </c>
      <c r="O3" s="52" t="str">
        <f>IFERROR(T(FMOV562!$O99),"")</f>
        <v/>
      </c>
      <c r="P3" s="50" t="str">
        <f>IF(ISBLANK(FMOV562!D99),"","E-mail Address")</f>
        <v/>
      </c>
      <c r="Q3" s="53" t="str">
        <f>IFERROR(T(FMOV562!D99),"")</f>
        <v/>
      </c>
      <c r="R3" s="54" t="str">
        <f>IF(ISBLANK(FMOV562!E32),"","Passport")</f>
        <v/>
      </c>
      <c r="S3" s="54" t="str">
        <f>IF(ISBLANK(FMOV562!$E$32),"",(FMOV562!$E$32))</f>
        <v/>
      </c>
      <c r="T3" s="50" t="str">
        <f>IFERROR(T(FMOV562!$M$10),"")</f>
        <v/>
      </c>
      <c r="U3" s="50" t="str">
        <f>IFERROR(T(FMOV562!$T$10),"")</f>
        <v/>
      </c>
      <c r="V3" s="54" t="str">
        <f>IF(ISBLANK(FMOV562!$E$32),"",FMOV562!$T153)</f>
        <v/>
      </c>
      <c r="W3" s="54" t="str">
        <f>IF(ISBLANK(FMOV562!$E$32),"",FMOV562!$P32)</f>
        <v/>
      </c>
      <c r="X3" s="54" t="str">
        <f>IF(FMOV562!$S$32&lt;&gt;"",TEXT(FMOV562!$S$32,"DDMMMYYYY"),"")</f>
        <v/>
      </c>
      <c r="Y3" s="54" t="str">
        <f>IF(FMOV562!$V$32&lt;&gt;"",TEXT(FMOV562!$V$32,"DDMMMYYYY"),"")</f>
        <v/>
      </c>
      <c r="Z3" s="54" t="str">
        <f>IF(ISBLANK(FMOV562!$E$32),"",FMOV562!$P153)</f>
        <v/>
      </c>
      <c r="AA3" s="54" t="str">
        <f>IF(ISBLANK(FMOV562!$E$32),"",FMOV562!$P153)</f>
        <v/>
      </c>
      <c r="AB3" s="54" t="str">
        <f>IF(FMOV562!$AA$10&lt;&gt;"",TEXT(FMOV562!$AA$10,"DDMMMYYYY"),"")</f>
        <v/>
      </c>
      <c r="AC3" s="54" t="str">
        <f>IF(ISBLANK(FMOV562!$S$54),"","Visa")</f>
        <v/>
      </c>
      <c r="AD3" s="54" t="str">
        <f>IF(ISBLANK(FMOV562!$S$54),"",(FMOV562!$S$54))</f>
        <v/>
      </c>
      <c r="AE3" s="54" t="str">
        <f>IF(ISBLANK(FMOV562!$S$54),"",FMOV562!M10)</f>
        <v/>
      </c>
      <c r="AF3" s="54" t="str">
        <f>IF(ISBLANK(FMOV562!$S$54),"",FMOV562!T10)</f>
        <v/>
      </c>
      <c r="AG3" s="54" t="str">
        <f>IF(ISBLANK(FMOV562!$S$54),"",FMOV562!$T153)</f>
        <v/>
      </c>
      <c r="AH3" s="54" t="str">
        <f>IF(ISBLANK(FMOV562!$S$54),"",FMOV562!$P32)</f>
        <v/>
      </c>
      <c r="AI3" s="54" t="str">
        <f>IF(FMOV562!$Z$54&lt;&gt;"",TEXT(FMOV562!$Z$54,"DDMMMYYYY"),"")</f>
        <v/>
      </c>
      <c r="AJ3" s="54" t="str">
        <f>IF(FMOV562!$AC$54&lt;&gt;"",TEXT(FMOV562!$AC$54,"DDMMMYYYY"),"")</f>
        <v/>
      </c>
      <c r="AK3" s="54" t="str">
        <f>IF(ISBLANK(FMOV562!$S$54),"",FMOV562!$V153)</f>
        <v/>
      </c>
      <c r="AL3" s="54" t="str">
        <f>IF(ISBLANK(FMOV562!$S$54),"",FMOV562!$V153)</f>
        <v/>
      </c>
      <c r="AM3" s="54" t="str">
        <f>IF(FMOV562!$S$54&lt;&gt;"",TEXT(FMOV562!$AA$10,"DDMMMYYYY"),"")</f>
        <v/>
      </c>
      <c r="AN3" s="54" t="str">
        <f>IF(FMOV562!$F$10="Military","Military Identification","")</f>
        <v/>
      </c>
      <c r="AO3" s="50" t="str">
        <f>IF(FMOV562!$F$10="Military",(FMOV562!$B$9),"")</f>
        <v/>
      </c>
      <c r="AP3" s="50" t="str">
        <f>IF(FMOV562!$F$10="Military",(T3),"")</f>
        <v/>
      </c>
      <c r="AQ3" s="50" t="str">
        <f>IF(FMOV562!$F$10="Military",(U3),"")</f>
        <v/>
      </c>
      <c r="AR3" s="50" t="str">
        <f>IF(FMOV562!$F$10="Military",(V3),"")</f>
        <v/>
      </c>
      <c r="AS3" s="50" t="str">
        <f>IF(FMOV562!$F$10="Military",(W3),"")</f>
        <v/>
      </c>
      <c r="AT3" s="50" t="str">
        <f>IF(FMOV562!$F$10="Military",(X3),"")</f>
        <v/>
      </c>
      <c r="AU3" s="50" t="str">
        <f>IF(FMOV562!$F$10="Military",(Y3),"")</f>
        <v/>
      </c>
      <c r="AV3" s="50" t="str">
        <f>IF(FMOV562!$F$10="Military",(Z3),"")</f>
        <v/>
      </c>
      <c r="AW3" s="50" t="str">
        <f>IF(FMOV562!$F$10="Military",(AA3),"")</f>
        <v/>
      </c>
      <c r="AX3" s="54" t="str">
        <f>IF(FMOV562!$B$10&lt;&gt;"",TEXT(FMOV562!$AA$10,"DDMMMYYYY"),"")</f>
        <v/>
      </c>
    </row>
    <row r="4" spans="1:50">
      <c r="A4" t="str">
        <f>IF(ISBLANK(FMOV562!#REF!),"","3")</f>
        <v>3</v>
      </c>
      <c r="B4" t="str">
        <f>IFERROR(T(FMOV562!$I$12),"")</f>
        <v/>
      </c>
      <c r="C4" s="50" t="str">
        <f>IFERROR(T(FMOV562!$M$12),"")</f>
        <v/>
      </c>
      <c r="D4" s="50" t="str">
        <f>IFERROR(T(FMOV562!$T$12),"")</f>
        <v/>
      </c>
      <c r="E4" s="50" t="str">
        <f ca="1">IFERROR(T(FMOV562!H155),"")</f>
        <v/>
      </c>
      <c r="F4" s="50" t="str">
        <f>IF(FMOV562!$M$12&lt;&gt;"",TEXT(FMOV562!$AA$12,"DDMMMYYYY"),"")</f>
        <v/>
      </c>
      <c r="G4" s="50"/>
      <c r="H4" s="50"/>
      <c r="I4" s="50"/>
      <c r="J4" s="51"/>
      <c r="K4" s="50"/>
      <c r="L4" s="50" t="str">
        <f>IF(ISBLANK(FMOV562!K101),"","Phone")</f>
        <v/>
      </c>
      <c r="M4" s="52" t="str">
        <f>IFERROR(T(FMOV562!$K101),"")</f>
        <v/>
      </c>
      <c r="N4" s="50" t="str">
        <f>IF(ISBLANK(FMOV562!O101),"","Phone")</f>
        <v/>
      </c>
      <c r="O4" s="52" t="str">
        <f>IFERROR(T(FMOV562!$O101),"")</f>
        <v/>
      </c>
      <c r="P4" s="50" t="str">
        <f>IF(ISBLANK(FMOV562!D101),"","E-mail Address")</f>
        <v/>
      </c>
      <c r="Q4" s="53" t="str">
        <f>IFERROR(T(FMOV562!D101),"")</f>
        <v/>
      </c>
      <c r="R4" s="54" t="str">
        <f>IF(ISBLANK(FMOV562!E34),"","Passport")</f>
        <v/>
      </c>
      <c r="S4" s="54" t="str">
        <f>IF(ISBLANK(FMOV562!$E$34),"",FMOV562!$E$34)</f>
        <v/>
      </c>
      <c r="T4" s="50" t="str">
        <f>IFERROR(T(FMOV562!$M$12),"")</f>
        <v/>
      </c>
      <c r="U4" s="50" t="str">
        <f>IFERROR(T(FMOV562!$T$12),"")</f>
        <v/>
      </c>
      <c r="V4" s="54" t="str">
        <f>IF(ISBLANK(FMOV562!$E$34),"",FMOV562!$T155)</f>
        <v/>
      </c>
      <c r="W4" s="54" t="str">
        <f>IF(ISBLANK(FMOV562!$E$34),"",FMOV562!$P34)</f>
        <v/>
      </c>
      <c r="X4" s="54" t="str">
        <f>IF(FMOV562!$S$34&lt;&gt;"",TEXT(FMOV562!$S$34,"DDMMMYYYY"),"")</f>
        <v/>
      </c>
      <c r="Y4" s="54" t="str">
        <f>IF(FMOV562!$V$34&lt;&gt;"",TEXT(FMOV562!$V$34,"DDMMMYYYY"),"")</f>
        <v/>
      </c>
      <c r="Z4" s="54" t="str">
        <f>IF(ISBLANK(FMOV562!$E$34),"",FMOV562!$P155)</f>
        <v/>
      </c>
      <c r="AA4" s="54" t="str">
        <f>IF(ISBLANK(FMOV562!$E$34),"",FMOV562!$P155)</f>
        <v/>
      </c>
      <c r="AB4" s="54" t="str">
        <f>IF(FMOV562!$AA$12&lt;&gt;"",TEXT(FMOV562!$AA$12,"DDMMMYYYY"),"")</f>
        <v/>
      </c>
      <c r="AC4" s="54" t="str">
        <f>IF(ISBLANK(FMOV562!$S$56),"","Visa")</f>
        <v/>
      </c>
      <c r="AD4" s="54" t="str">
        <f>IF(ISBLANK(FMOV562!$S$56),"",FMOV562!$S$56)</f>
        <v/>
      </c>
      <c r="AE4" s="54" t="str">
        <f>IF(ISBLANK(FMOV562!$S$56),"",FMOV562!M12)</f>
        <v/>
      </c>
      <c r="AF4" s="54" t="str">
        <f>IF(ISBLANK(FMOV562!$S$56),"",FMOV562!T12)</f>
        <v/>
      </c>
      <c r="AG4" s="54" t="str">
        <f>IF(ISBLANK(FMOV562!$S$56),"",FMOV562!$T155)</f>
        <v/>
      </c>
      <c r="AH4" s="54" t="str">
        <f>IF(ISBLANK(FMOV562!$S$56),"",FMOV562!$P34)</f>
        <v/>
      </c>
      <c r="AI4" s="54" t="str">
        <f>IF(FMOV562!$Z$56&lt;&gt;"",TEXT(FMOV562!$Z$56,"DDMMMYYYY"),"")</f>
        <v/>
      </c>
      <c r="AJ4" s="54" t="str">
        <f>IF(FMOV562!$AC$56&lt;&gt;"",TEXT(FMOV562!$AC$56,"DDMMMYYYY"),"")</f>
        <v/>
      </c>
      <c r="AK4" s="54" t="str">
        <f>IF(ISBLANK(FMOV562!$S$56),"",FMOV562!$V155)</f>
        <v/>
      </c>
      <c r="AL4" s="54" t="str">
        <f>IF(ISBLANK(FMOV562!$S$56),"",FMOV562!$V155)</f>
        <v/>
      </c>
      <c r="AM4" s="54" t="str">
        <f>IF(FMOV562!$S$56&lt;&gt;"",TEXT(FMOV562!$AA$12,"DDMMMYYYY"),"")</f>
        <v/>
      </c>
      <c r="AN4" s="54" t="str">
        <f>IF(FMOV562!$F$12="Military","Military Identification","")</f>
        <v/>
      </c>
      <c r="AO4" s="50" t="str">
        <f>IF(FMOV562!$F$12="Military",(FMOV562!$B$10),"")</f>
        <v/>
      </c>
      <c r="AP4" s="50" t="str">
        <f>IF(FMOV562!$F$12="Military",(T4),"")</f>
        <v/>
      </c>
      <c r="AQ4" s="50" t="str">
        <f>IF(FMOV562!$F$12="Military",(U4),"")</f>
        <v/>
      </c>
      <c r="AR4" s="50" t="str">
        <f>IF(FMOV562!$F$12="Military",(V4),"")</f>
        <v/>
      </c>
      <c r="AS4" s="50" t="str">
        <f>IF(FMOV562!$F$12="Military",(W4),"")</f>
        <v/>
      </c>
      <c r="AT4" s="50" t="str">
        <f>IF(FMOV562!$F$12="Military",(X4),"")</f>
        <v/>
      </c>
      <c r="AU4" s="50" t="str">
        <f>IF(FMOV562!$F$12="Military",(Y4),"")</f>
        <v/>
      </c>
      <c r="AV4" s="50" t="str">
        <f>IF(FMOV562!$F$12="Military",(Z4),"")</f>
        <v/>
      </c>
      <c r="AW4" s="50" t="str">
        <f>IF(FMOV562!$F$12="Military",(AA4),"")</f>
        <v/>
      </c>
      <c r="AX4" s="54" t="str">
        <f>IF(FMOV562!$B$12&lt;&gt;"",TEXT(FMOV562!$AA$12,"DDMMMYYYY"),"")</f>
        <v/>
      </c>
    </row>
    <row r="5" spans="1:50">
      <c r="A5" t="str">
        <f>IF(ISBLANK(FMOV562!#REF!),"","4")</f>
        <v>4</v>
      </c>
      <c r="B5" t="str">
        <f>IFERROR(T(FMOV562!$I$14),"")</f>
        <v/>
      </c>
      <c r="C5" s="50" t="str">
        <f>IFERROR(T(FMOV562!$M$14),"")</f>
        <v/>
      </c>
      <c r="D5" s="50" t="str">
        <f>IFERROR(T(FMOV562!$T$14),"")</f>
        <v/>
      </c>
      <c r="E5" s="50" t="str">
        <f ca="1">IFERROR(T(FMOV562!H157),"")</f>
        <v/>
      </c>
      <c r="F5" s="50" t="str">
        <f>IF(FMOV562!$M$14&lt;&gt;"",TEXT(FMOV562!$AA$14,"DDMMMYYYY"),"")</f>
        <v/>
      </c>
      <c r="G5" s="50"/>
      <c r="H5" s="50"/>
      <c r="I5" s="50"/>
      <c r="J5" s="51"/>
      <c r="K5" s="50"/>
      <c r="L5" s="50" t="str">
        <f>IF(ISBLANK(FMOV562!K103),"","Phone")</f>
        <v/>
      </c>
      <c r="M5" s="52" t="str">
        <f>IFERROR(T(FMOV562!$K103),"")</f>
        <v/>
      </c>
      <c r="N5" s="50" t="str">
        <f>IF(ISBLANK(FMOV562!O103),"","Phone")</f>
        <v/>
      </c>
      <c r="O5" s="52" t="str">
        <f>IFERROR(T(FMOV562!$O103),"")</f>
        <v/>
      </c>
      <c r="P5" s="50" t="str">
        <f>IF(ISBLANK(FMOV562!D103),"","E-mail Address")</f>
        <v/>
      </c>
      <c r="Q5" s="53" t="str">
        <f>IFERROR(T(FMOV562!D103),"")</f>
        <v/>
      </c>
      <c r="R5" s="54" t="str">
        <f>IF(ISBLANK(FMOV562!E36),"","Passport")</f>
        <v/>
      </c>
      <c r="S5" s="54" t="str">
        <f>IF(ISBLANK(FMOV562!$E$36),"",FMOV562!$E$36)</f>
        <v/>
      </c>
      <c r="T5" s="50" t="str">
        <f>IFERROR(T(FMOV562!$M$14),"")</f>
        <v/>
      </c>
      <c r="U5" s="50" t="str">
        <f>IFERROR(T(FMOV562!$T$14),"")</f>
        <v/>
      </c>
      <c r="V5" s="54" t="str">
        <f>IF(ISBLANK(FMOV562!$E$36),"",FMOV562!$T157)</f>
        <v/>
      </c>
      <c r="W5" s="54" t="str">
        <f>IF(ISBLANK(FMOV562!$E$36),"",FMOV562!$P36)</f>
        <v/>
      </c>
      <c r="X5" s="54" t="str">
        <f>IF(FMOV562!$S$36&lt;&gt;"",TEXT(FMOV562!$S$36,"DDMMMYYYY"),"")</f>
        <v/>
      </c>
      <c r="Y5" s="54" t="str">
        <f>IF(FMOV562!$V$36&lt;&gt;"",TEXT(FMOV562!$V$36,"DDMMMYYYY"),"")</f>
        <v/>
      </c>
      <c r="Z5" s="54" t="str">
        <f>IF(ISBLANK(FMOV562!$E$36),"",FMOV562!$P157)</f>
        <v/>
      </c>
      <c r="AA5" s="54" t="str">
        <f>IF(ISBLANK(FMOV562!$E$36),"",FMOV562!$P157)</f>
        <v/>
      </c>
      <c r="AB5" s="54" t="str">
        <f>IF(FMOV562!$AA$14&lt;&gt;"",TEXT(FMOV562!$AA$14,"DDMMMYYYY"),"")</f>
        <v/>
      </c>
      <c r="AC5" s="54" t="str">
        <f>IF(ISBLANK(FMOV562!$S$58),"","Visa")</f>
        <v/>
      </c>
      <c r="AD5" s="54" t="str">
        <f>IF(ISBLANK(FMOV562!$S$58),"",FMOV562!S58)</f>
        <v/>
      </c>
      <c r="AE5" s="54" t="str">
        <f>IF(ISBLANK(FMOV562!$S$58),"",FMOV562!M14)</f>
        <v/>
      </c>
      <c r="AF5" s="54" t="str">
        <f>IF(ISBLANK(FMOV562!$S$58),"",FMOV562!T14)</f>
        <v/>
      </c>
      <c r="AG5" s="54" t="str">
        <f>IF(ISBLANK(FMOV562!$S$58),"",FMOV562!$T157)</f>
        <v/>
      </c>
      <c r="AH5" s="54" t="str">
        <f>IF(ISBLANK(FMOV562!$S$58),"",FMOV562!$P36)</f>
        <v/>
      </c>
      <c r="AI5" s="54" t="str">
        <f>IF(FMOV562!$Z$58&lt;&gt;"",TEXT(FMOV562!$Z$58,"DDMMMYYYY"),"")</f>
        <v/>
      </c>
      <c r="AJ5" s="54" t="str">
        <f>IF(FMOV562!$AC$58&lt;&gt;"",TEXT(FMOV562!$AC$58,"DDMMMYYYY"),"")</f>
        <v/>
      </c>
      <c r="AK5" s="54" t="str">
        <f>IF(ISBLANK(FMOV562!$S$58),"",FMOV562!$V157)</f>
        <v/>
      </c>
      <c r="AL5" s="54" t="str">
        <f>IF(ISBLANK(FMOV562!$S$58),"",FMOV562!$V157)</f>
        <v/>
      </c>
      <c r="AM5" s="54" t="str">
        <f>IF(FMOV562!$S$58&lt;&gt;"",TEXT(FMOV562!$AA$14,"DDMMMYYYY"),"")</f>
        <v/>
      </c>
      <c r="AN5" s="54" t="str">
        <f>IF(FMOV562!$F$14="Military","Military Identification","")</f>
        <v/>
      </c>
      <c r="AO5" s="50" t="str">
        <f>IF(FMOV562!$F$14="Military",(FMOV562!$B$12),"")</f>
        <v/>
      </c>
      <c r="AP5" s="50" t="str">
        <f>IF(FMOV562!$F$14="Military",(T5),"")</f>
        <v/>
      </c>
      <c r="AQ5" s="50" t="str">
        <f>IF(FMOV562!$F$14="Military",(U5),"")</f>
        <v/>
      </c>
      <c r="AR5" s="50" t="str">
        <f>IF(FMOV562!$F$14="Military",(V5),"")</f>
        <v/>
      </c>
      <c r="AS5" s="50" t="str">
        <f>IF(FMOV562!$F$14="Military",(W5),"")</f>
        <v/>
      </c>
      <c r="AT5" s="50" t="str">
        <f>IF(FMOV562!$F$14="Military",(X5),"")</f>
        <v/>
      </c>
      <c r="AU5" s="50" t="str">
        <f>IF(FMOV562!$F$14="Military",(Y5),"")</f>
        <v/>
      </c>
      <c r="AV5" s="50" t="str">
        <f>IF(FMOV562!$F$14="Military",(Z5),"")</f>
        <v/>
      </c>
      <c r="AW5" s="50" t="str">
        <f>IF(FMOV562!$F$14="Military",(AA5),"")</f>
        <v/>
      </c>
      <c r="AX5" s="54" t="str">
        <f>IF(FMOV562!$B$14&lt;&gt;"",TEXT(FMOV562!$AA$14,"DDMMMYYYY"),"")</f>
        <v/>
      </c>
    </row>
    <row r="6" spans="1:50">
      <c r="A6" t="str">
        <f>IF(ISBLANK(FMOV562!#REF!),"","5")</f>
        <v>5</v>
      </c>
      <c r="B6" t="str">
        <f>IFERROR(T(FMOV562!$I$16),"")</f>
        <v/>
      </c>
      <c r="C6" s="50" t="str">
        <f>IFERROR(T(FMOV562!$M$16),"")</f>
        <v/>
      </c>
      <c r="D6" s="50" t="str">
        <f>IFERROR(T(FMOV562!$T$16),"")</f>
        <v/>
      </c>
      <c r="E6" s="50" t="str">
        <f ca="1">IFERROR(T(FMOV562!H159),"")</f>
        <v/>
      </c>
      <c r="F6" s="50" t="str">
        <f>IF(FMOV562!$M$16&lt;&gt;"",TEXT(FMOV562!$AA$16,"DDMMMYYYY"),"")</f>
        <v/>
      </c>
      <c r="G6" s="50"/>
      <c r="H6" s="50"/>
      <c r="I6" s="50"/>
      <c r="J6" s="51"/>
      <c r="K6" s="50"/>
      <c r="L6" s="50" t="str">
        <f>IF(ISBLANK(FMOV562!K105),"","Phone")</f>
        <v/>
      </c>
      <c r="M6" s="52" t="str">
        <f>IFERROR(T(FMOV562!$K105),"")</f>
        <v/>
      </c>
      <c r="N6" s="50" t="str">
        <f>IF(ISBLANK(FMOV562!O105),"","Phone")</f>
        <v/>
      </c>
      <c r="O6" s="52" t="str">
        <f>IFERROR(T(FMOV562!$O105),"")</f>
        <v/>
      </c>
      <c r="P6" s="50" t="str">
        <f>IF(ISBLANK(FMOV562!D105),"","E-mail Address")</f>
        <v/>
      </c>
      <c r="Q6" s="53" t="str">
        <f>IFERROR(T(FMOV562!D105),"")</f>
        <v/>
      </c>
      <c r="R6" s="54" t="str">
        <f>IF(ISBLANK(FMOV562!E38),"","Passport")</f>
        <v/>
      </c>
      <c r="S6" s="54" t="str">
        <f>IF(ISBLANK(FMOV562!$E$38),"",FMOV562!$E$38)</f>
        <v/>
      </c>
      <c r="T6" s="50" t="str">
        <f>IFERROR(T(FMOV562!$M$16),"")</f>
        <v/>
      </c>
      <c r="U6" s="50" t="str">
        <f>IFERROR(T(FMOV562!$T$16),"")</f>
        <v/>
      </c>
      <c r="V6" s="54" t="str">
        <f>IF(ISBLANK(FMOV562!$E$38),"",FMOV562!$T159)</f>
        <v/>
      </c>
      <c r="W6" s="54" t="str">
        <f>IF(ISBLANK(FMOV562!$E$38),"",FMOV562!$P38)</f>
        <v/>
      </c>
      <c r="X6" s="54" t="str">
        <f>IF(FMOV562!$S$38&lt;&gt;"",TEXT(FMOV562!$S$38,"DDMMMYYYY"),"")</f>
        <v/>
      </c>
      <c r="Y6" s="54" t="str">
        <f>IF(FMOV562!$V$38&lt;&gt;"",TEXT(FMOV562!$V$38,"DDMMMYYYY"),"")</f>
        <v/>
      </c>
      <c r="Z6" s="54" t="str">
        <f>IF(ISBLANK(FMOV562!$E$38),"",FMOV562!$P159)</f>
        <v/>
      </c>
      <c r="AA6" s="54" t="str">
        <f>IF(ISBLANK(FMOV562!$E$38),"",FMOV562!$P159)</f>
        <v/>
      </c>
      <c r="AB6" s="54" t="str">
        <f>IF(FMOV562!$AA$16&lt;&gt;"",TEXT(FMOV562!$AA$16,"DDMMMYYYY"),"")</f>
        <v/>
      </c>
      <c r="AC6" s="54" t="str">
        <f>IF(ISBLANK(FMOV562!$S$60),"","Visa")</f>
        <v/>
      </c>
      <c r="AD6" s="54" t="str">
        <f>IF(ISBLANK(FMOV562!$S$60),"",FMOV562!$S$60)</f>
        <v/>
      </c>
      <c r="AE6" s="54" t="str">
        <f>IF(ISBLANK(FMOV562!$S$60),"",FMOV562!M16)</f>
        <v/>
      </c>
      <c r="AF6" s="54" t="str">
        <f>IF(ISBLANK(FMOV562!$S$60),"",FMOV562!T16)</f>
        <v/>
      </c>
      <c r="AG6" s="54" t="str">
        <f>IF(ISBLANK(FMOV562!$S$60),"",FMOV562!$T159)</f>
        <v/>
      </c>
      <c r="AH6" s="54" t="str">
        <f>IF(ISBLANK(FMOV562!$S$60),"",FMOV562!$P38)</f>
        <v/>
      </c>
      <c r="AI6" s="54" t="str">
        <f>IF(FMOV562!$Z$60&lt;&gt;"",TEXT(FMOV562!$Z$60,"DDMMMYYYY"),"")</f>
        <v/>
      </c>
      <c r="AJ6" s="54" t="str">
        <f>IF(FMOV562!$AC$60&lt;&gt;"",TEXT(FMOV562!$AC$60,"DDMMMYYYY"),"")</f>
        <v/>
      </c>
      <c r="AK6" s="54" t="str">
        <f>IF(ISBLANK(FMOV562!$S$60),"",FMOV562!$V159)</f>
        <v/>
      </c>
      <c r="AL6" s="54" t="str">
        <f>IF(ISBLANK(FMOV562!$S$60),"",FMOV562!$V159)</f>
        <v/>
      </c>
      <c r="AM6" s="54" t="str">
        <f>IF(FMOV562!$S$60&lt;&gt;"",TEXT(FMOV562!$AA$16,"DDMMMYYYY"),"")</f>
        <v/>
      </c>
      <c r="AN6" s="54" t="str">
        <f>IF(FMOV562!$F$16="Military","Military Identification","")</f>
        <v/>
      </c>
      <c r="AO6" s="50" t="str">
        <f>IF(FMOV562!$F$16="Military",(FMOV562!$B$14),"")</f>
        <v/>
      </c>
      <c r="AP6" s="50" t="str">
        <f>IF(FMOV562!$F$16="Military",(T6),"")</f>
        <v/>
      </c>
      <c r="AQ6" s="50" t="str">
        <f>IF(FMOV562!$F$16="Military",(U6),"")</f>
        <v/>
      </c>
      <c r="AR6" s="50" t="str">
        <f>IF(FMOV562!$F$16="Military",(V6),"")</f>
        <v/>
      </c>
      <c r="AS6" s="50" t="str">
        <f>IF(FMOV562!$F$16="Military",(W6),"")</f>
        <v/>
      </c>
      <c r="AT6" s="50" t="str">
        <f>IF(FMOV562!$F$16="Military",(X6),"")</f>
        <v/>
      </c>
      <c r="AU6" s="50" t="str">
        <f>IF(FMOV562!$F$16="Military",(Y6),"")</f>
        <v/>
      </c>
      <c r="AV6" s="50" t="str">
        <f>IF(FMOV562!$F$16="Military",(Z6),"")</f>
        <v/>
      </c>
      <c r="AW6" s="50" t="str">
        <f>IF(FMOV562!$F$16="Military",(AA6),"")</f>
        <v/>
      </c>
      <c r="AX6" s="54" t="str">
        <f>IF(FMOV562!$B$16&lt;&gt;"",TEXT(FMOV562!$AA$16,"DDMMMYYYY"),"")</f>
        <v/>
      </c>
    </row>
    <row r="7" spans="1:50">
      <c r="A7" t="str">
        <f>IF(ISBLANK(FMOV562!#REF!),"","6")</f>
        <v>6</v>
      </c>
      <c r="B7" t="str">
        <f>IFERROR(T(FMOV562!$I$18),"")</f>
        <v/>
      </c>
      <c r="C7" s="50" t="str">
        <f>IFERROR(T(FMOV562!$M$18),"")</f>
        <v/>
      </c>
      <c r="D7" s="50" t="str">
        <f>IFERROR(T(FMOV562!$T$18),"")</f>
        <v/>
      </c>
      <c r="E7" s="50" t="str">
        <f ca="1">IFERROR(T(FMOV562!H161),"")</f>
        <v/>
      </c>
      <c r="F7" s="50" t="str">
        <f>IF(FMOV562!$M$18&lt;&gt;"",TEXT(FMOV562!$AA$18,"DDMMMYYYY"),"")</f>
        <v/>
      </c>
      <c r="G7" s="50"/>
      <c r="H7" s="50"/>
      <c r="I7" s="55"/>
      <c r="J7" s="51"/>
      <c r="K7" s="50"/>
      <c r="L7" s="50" t="str">
        <f>IF(ISBLANK(FMOV562!K107),"","Phone")</f>
        <v/>
      </c>
      <c r="M7" s="52" t="str">
        <f>IFERROR(T(FMOV562!$K107),"")</f>
        <v/>
      </c>
      <c r="N7" s="50" t="str">
        <f>IF(ISBLANK(FMOV562!O107),"","Phone")</f>
        <v/>
      </c>
      <c r="O7" s="52" t="str">
        <f>IFERROR(T(FMOV562!$O107),"")</f>
        <v/>
      </c>
      <c r="P7" s="50" t="str">
        <f>IF(ISBLANK(FMOV562!D107),"","E-mail Address")</f>
        <v/>
      </c>
      <c r="Q7" s="53" t="str">
        <f>IFERROR(T(FMOV562!D107),"")</f>
        <v/>
      </c>
      <c r="R7" s="54" t="str">
        <f>IF(ISBLANK(FMOV562!E40),"","Passport")</f>
        <v/>
      </c>
      <c r="S7" s="54" t="str">
        <f>IF(ISBLANK(FMOV562!$E$40),"",FMOV562!$E$40)</f>
        <v/>
      </c>
      <c r="T7" s="50" t="str">
        <f>IFERROR(T(FMOV562!$M$18),"")</f>
        <v/>
      </c>
      <c r="U7" s="50" t="str">
        <f>IFERROR(T(FMOV562!$T$18),"")</f>
        <v/>
      </c>
      <c r="V7" s="54" t="str">
        <f>IF(ISBLANK(FMOV562!$E$40),"",FMOV562!$T161)</f>
        <v/>
      </c>
      <c r="W7" s="54" t="str">
        <f>IF(ISBLANK(FMOV562!$E$40),"",FMOV562!$P40)</f>
        <v/>
      </c>
      <c r="X7" s="54" t="str">
        <f>IF(FMOV562!$S$40&lt;&gt;"",TEXT(FMOV562!$S$40,"DDMMMYYYY"),"")</f>
        <v/>
      </c>
      <c r="Y7" s="54" t="str">
        <f>IF(FMOV562!$V$40&lt;&gt;"",TEXT(FMOV562!$V$40,"DDMMMYYYY"),"")</f>
        <v/>
      </c>
      <c r="Z7" s="54" t="str">
        <f>IF(ISBLANK(FMOV562!$E$40),"",FMOV562!$P161)</f>
        <v/>
      </c>
      <c r="AA7" s="54" t="str">
        <f>IF(ISBLANK(FMOV562!$E$40),"",FMOV562!$P161)</f>
        <v/>
      </c>
      <c r="AB7" s="54" t="str">
        <f>IF(FMOV562!$AA$18&lt;&gt;"",TEXT(FMOV562!$AA$18,"DDMMMYYYY"),"")</f>
        <v/>
      </c>
      <c r="AC7" s="54" t="str">
        <f>IF(ISBLANK(FMOV562!$S$62),"","Visa")</f>
        <v/>
      </c>
      <c r="AD7" s="54" t="str">
        <f>IF(ISBLANK(FMOV562!$S$62),"",FMOV562!$S$62)</f>
        <v/>
      </c>
      <c r="AE7" s="54" t="str">
        <f>IF(ISBLANK(FMOV562!$S$62),"",FMOV562!M18)</f>
        <v/>
      </c>
      <c r="AF7" s="54" t="str">
        <f>IF(ISBLANK(FMOV562!$S$62),"",FMOV562!T18)</f>
        <v/>
      </c>
      <c r="AG7" s="54" t="str">
        <f>IF(ISBLANK(FMOV562!$S$62),"",FMOV562!$T161)</f>
        <v/>
      </c>
      <c r="AH7" s="54" t="str">
        <f>IF(ISBLANK(FMOV562!$S$62),"",FMOV562!$P40)</f>
        <v/>
      </c>
      <c r="AI7" s="54" t="str">
        <f>IF(FMOV562!$Z$62&lt;&gt;"",TEXT(FMOV562!$Z$62,"DDMMMYYYY"),"")</f>
        <v/>
      </c>
      <c r="AJ7" s="54" t="str">
        <f>IF(FMOV562!$AC$62&lt;&gt;"",TEXT(FMOV562!$AC$62,"DDMMMYYYY"),"")</f>
        <v/>
      </c>
      <c r="AK7" s="54" t="str">
        <f>IF(ISBLANK(FMOV562!$S$62),"",FMOV562!$V161)</f>
        <v/>
      </c>
      <c r="AL7" s="54" t="str">
        <f>IF(ISBLANK(FMOV562!$S$62),"",FMOV562!$V161)</f>
        <v/>
      </c>
      <c r="AM7" s="54" t="str">
        <f>IF(FMOV562!$S$62&lt;&gt;"",TEXT(FMOV562!$AA$18,"DDMMMYYYY"),"")</f>
        <v/>
      </c>
      <c r="AN7" s="54" t="str">
        <f>IF(FMOV562!$F$18="Military","Military Identification","")</f>
        <v/>
      </c>
      <c r="AO7" s="50" t="str">
        <f>IF(FMOV562!$F$18="Military",(FMOV562!$B$18),"")</f>
        <v/>
      </c>
      <c r="AP7" s="50" t="str">
        <f>IF(FMOV562!$F$18="Military",(T7),"")</f>
        <v/>
      </c>
      <c r="AQ7" s="50" t="str">
        <f>IF(FMOV562!$F$18="Military",(U7),"")</f>
        <v/>
      </c>
      <c r="AR7" s="50" t="str">
        <f>IF(FMOV562!$F$18="Military",(V7),"")</f>
        <v/>
      </c>
      <c r="AS7" s="50" t="str">
        <f>IF(FMOV562!$F$18="Military",(W7),"")</f>
        <v/>
      </c>
      <c r="AT7" s="50" t="str">
        <f>IF(FMOV562!$F$18="Military",(X7),"")</f>
        <v/>
      </c>
      <c r="AU7" s="50" t="str">
        <f>IF(FMOV562!$F$18="Military",(Y7),"")</f>
        <v/>
      </c>
      <c r="AV7" s="50" t="str">
        <f>IF(FMOV562!$F$18="Military",(Z7),"")</f>
        <v/>
      </c>
      <c r="AW7" s="50" t="str">
        <f>IF(FMOV562!$F$18="Military",(AA7),"")</f>
        <v/>
      </c>
      <c r="AX7" s="54" t="str">
        <f>IF(FMOV562!$B$18&lt;&gt;"",TEXT(FMOV562!$AA$18,"DDMMMYYYY"),"")</f>
        <v/>
      </c>
    </row>
    <row r="8" spans="1:50">
      <c r="A8" t="str">
        <f>IF(ISBLANK(FMOV562!#REF!),"","7")</f>
        <v>7</v>
      </c>
      <c r="B8" t="str">
        <f>IFERROR(T(FMOV562!$I$20),"")</f>
        <v/>
      </c>
      <c r="C8" s="50" t="str">
        <f>IFERROR(T(FMOV562!$M$20),"")</f>
        <v/>
      </c>
      <c r="D8" s="50" t="str">
        <f>IFERROR(T(FMOV562!$T$20),"")</f>
        <v/>
      </c>
      <c r="E8" s="50" t="str">
        <f ca="1">IFERROR(T(FMOV562!H163),"")</f>
        <v/>
      </c>
      <c r="F8" s="50" t="str">
        <f>IF(FMOV562!$M$20&lt;&gt;"",TEXT(FMOV562!$AA$20,"DDMMMYYYY"),"")</f>
        <v/>
      </c>
      <c r="G8" s="50"/>
      <c r="H8" s="50"/>
      <c r="I8" s="55"/>
      <c r="J8" s="51"/>
      <c r="K8" s="50"/>
      <c r="L8" s="50" t="str">
        <f>IF(ISBLANK(FMOV562!K109),"","Phone")</f>
        <v/>
      </c>
      <c r="M8" s="52" t="str">
        <f>IFERROR(T(FMOV562!$K109),"")</f>
        <v/>
      </c>
      <c r="N8" s="50" t="str">
        <f>IF(ISBLANK(FMOV562!O109),"","Phone")</f>
        <v/>
      </c>
      <c r="O8" s="52" t="str">
        <f>IFERROR(T(FMOV562!$O109),"")</f>
        <v/>
      </c>
      <c r="P8" s="50" t="str">
        <f>IF(ISBLANK(FMOV562!D109),"","E-mail Address")</f>
        <v/>
      </c>
      <c r="Q8" s="53" t="str">
        <f>IFERROR(T(FMOV562!D109),"")</f>
        <v/>
      </c>
      <c r="R8" s="54" t="str">
        <f>IF(ISBLANK(FMOV562!E42),"","Passport")</f>
        <v/>
      </c>
      <c r="S8" s="54" t="str">
        <f>IF(ISBLANK(FMOV562!$E$42),"",(FMOV562!$E$42))</f>
        <v/>
      </c>
      <c r="T8" s="50" t="str">
        <f>IFERROR(T(FMOV562!$M$20),"")</f>
        <v/>
      </c>
      <c r="U8" s="50" t="str">
        <f>IFERROR(T(FMOV562!$T$20),"")</f>
        <v/>
      </c>
      <c r="V8" s="54" t="str">
        <f>IF(ISBLANK(FMOV562!$E$42),"",FMOV562!$T163)</f>
        <v/>
      </c>
      <c r="W8" s="54" t="str">
        <f>IF(ISBLANK(FMOV562!$E$42),"",FMOV562!$P42)</f>
        <v/>
      </c>
      <c r="X8" s="54" t="str">
        <f>IF(FMOV562!$S$42&lt;&gt;"",TEXT(FMOV562!$S$42,"DDMMMYYYY"),"")</f>
        <v/>
      </c>
      <c r="Y8" s="54" t="str">
        <f>IF(FMOV562!$V$42&lt;&gt;"",TEXT(FMOV562!$V$42,"DDMMMYYYY"),"")</f>
        <v/>
      </c>
      <c r="Z8" s="54" t="str">
        <f>IF(ISBLANK(FMOV562!$E$42),"",FMOV562!$P163)</f>
        <v/>
      </c>
      <c r="AA8" s="54" t="str">
        <f>IF(ISBLANK(FMOV562!$E$42),"",FMOV562!$P163)</f>
        <v/>
      </c>
      <c r="AB8" s="54" t="str">
        <f>IF(FMOV562!$AA$20&lt;&gt;"",TEXT(FMOV562!$AA$20,"DDMMMYYYY"),"")</f>
        <v/>
      </c>
      <c r="AC8" s="54" t="str">
        <f>IF(ISBLANK(FMOV562!$S$64),"","Visa")</f>
        <v/>
      </c>
      <c r="AD8" s="54" t="str">
        <f>IF(ISBLANK(FMOV562!$S$64),"",(FMOV562!$S$64))</f>
        <v/>
      </c>
      <c r="AE8" s="54" t="str">
        <f>IF(ISBLANK(FMOV562!$S$64),"",FMOV562!M20)</f>
        <v/>
      </c>
      <c r="AF8" s="54" t="str">
        <f>IF(ISBLANK(FMOV562!$S$64),"",FMOV562!T20)</f>
        <v/>
      </c>
      <c r="AG8" s="54" t="str">
        <f>IF(ISBLANK(FMOV562!$S$64),"",FMOV562!$T163)</f>
        <v/>
      </c>
      <c r="AH8" s="54" t="str">
        <f>IF(ISBLANK(FMOV562!$S$64),"",FMOV562!$P42)</f>
        <v/>
      </c>
      <c r="AI8" s="54" t="str">
        <f>IF(FMOV562!$Z$64&lt;&gt;"",TEXT(FMOV562!$Z$64,"DDMMMYYYY"),"")</f>
        <v/>
      </c>
      <c r="AJ8" s="54" t="str">
        <f>IF(FMOV562!$AC$64&lt;&gt;"",TEXT(FMOV562!$AC$64,"DDMMMYYYY"),"")</f>
        <v/>
      </c>
      <c r="AK8" s="54" t="str">
        <f>IF(ISBLANK(FMOV562!$S$64),"",FMOV562!$V163)</f>
        <v/>
      </c>
      <c r="AL8" s="54" t="str">
        <f>IF(ISBLANK(FMOV562!$S$64),"",FMOV562!$V163)</f>
        <v/>
      </c>
      <c r="AM8" s="54" t="str">
        <f>IF(FMOV562!$S$64&lt;&gt;"",TEXT(FMOV562!$AA$20,"DDMMMYYYY"),"")</f>
        <v/>
      </c>
      <c r="AN8" s="54" t="str">
        <f>IF(FMOV562!$F$20="Military","Military Identification","")</f>
        <v/>
      </c>
      <c r="AO8" s="50" t="str">
        <f>IF(FMOV562!$F$20="Military",(FMOV562!$B$20),"")</f>
        <v/>
      </c>
      <c r="AP8" s="50" t="str">
        <f>IF(FMOV562!$F$20="Military",(T8),"")</f>
        <v/>
      </c>
      <c r="AQ8" s="50" t="str">
        <f>IF(FMOV562!$F$20="Military",(U8),"")</f>
        <v/>
      </c>
      <c r="AR8" s="50" t="str">
        <f>IF(FMOV562!$F$20="Military",(V8),"")</f>
        <v/>
      </c>
      <c r="AS8" s="50" t="str">
        <f>IF(FMOV562!$F$20="Military",(W8),"")</f>
        <v/>
      </c>
      <c r="AT8" s="50" t="str">
        <f>IF(FMOV562!$F$20="Military",(X8),"")</f>
        <v/>
      </c>
      <c r="AU8" s="50" t="str">
        <f>IF(FMOV562!$F$20="Military",(Y8),"")</f>
        <v/>
      </c>
      <c r="AV8" s="50" t="str">
        <f>IF(FMOV562!$F$20="Military",(Z8),"")</f>
        <v/>
      </c>
      <c r="AW8" s="50" t="str">
        <f>IF(FMOV562!$F$20="Military",(AA8),"")</f>
        <v/>
      </c>
      <c r="AX8" s="54" t="str">
        <f>IF(FMOV562!$B$20&lt;&gt;"",TEXT(FMOV562!$AA$20,"DDMMMYYYY"),"")</f>
        <v/>
      </c>
    </row>
    <row r="9" spans="1:50">
      <c r="A9" t="str">
        <f>IF(ISBLANK(FMOV562!#REF!),"","8")</f>
        <v>8</v>
      </c>
      <c r="B9" t="str">
        <f>IFERROR(T(FMOV562!$I$22),"")</f>
        <v/>
      </c>
      <c r="C9" s="50" t="str">
        <f>IFERROR(T(FMOV562!$M$22),"")</f>
        <v/>
      </c>
      <c r="D9" s="50" t="str">
        <f>IFERROR(T(FMOV562!$T$22),"")</f>
        <v/>
      </c>
      <c r="E9" s="50" t="str">
        <f ca="1">IFERROR(T(FMOV562!H165),"")</f>
        <v/>
      </c>
      <c r="F9" s="50" t="str">
        <f>IF(FMOV562!$M$22&lt;&gt;"",TEXT(FMOV562!$AA$22,"DDMMMYYYY"),"")</f>
        <v/>
      </c>
      <c r="G9" s="50"/>
      <c r="H9" s="50"/>
      <c r="I9" s="55"/>
      <c r="J9" s="51"/>
      <c r="K9" s="50"/>
      <c r="L9" s="50" t="str">
        <f>IF(ISBLANK(FMOV562!K111),"","Phone")</f>
        <v/>
      </c>
      <c r="M9" s="52" t="str">
        <f>IFERROR(T(FMOV562!$K111),"")</f>
        <v/>
      </c>
      <c r="N9" s="50" t="str">
        <f>IF(ISBLANK(FMOV562!O111),"","Phone")</f>
        <v/>
      </c>
      <c r="O9" s="52" t="str">
        <f>IFERROR(T(FMOV562!$O111),"")</f>
        <v/>
      </c>
      <c r="P9" s="50" t="str">
        <f>IF(ISBLANK(FMOV562!D111),"","E-mail Address")</f>
        <v/>
      </c>
      <c r="Q9" s="53" t="str">
        <f>IFERROR(T(FMOV562!D111),"")</f>
        <v/>
      </c>
      <c r="R9" s="54" t="str">
        <f>IF(ISBLANK(FMOV562!E44),"","Passport")</f>
        <v/>
      </c>
      <c r="S9" s="54" t="str">
        <f>IF(ISBLANK(FMOV562!$E$44),"",FMOV562!$E$44)</f>
        <v/>
      </c>
      <c r="T9" s="50" t="str">
        <f>IFERROR(T(FMOV562!$M$22),"")</f>
        <v/>
      </c>
      <c r="U9" s="50" t="str">
        <f>IFERROR(T(FMOV562!$T$22),"")</f>
        <v/>
      </c>
      <c r="V9" s="54" t="str">
        <f>IF(ISBLANK(FMOV562!$E$44),"",FMOV562!$T165)</f>
        <v/>
      </c>
      <c r="W9" s="54" t="str">
        <f>IF(ISBLANK(FMOV562!$E$44),"",FMOV562!$P44)</f>
        <v/>
      </c>
      <c r="X9" s="54" t="str">
        <f>IF(FMOV562!$S$44&lt;&gt;"",TEXT(FMOV562!$S$44,"DDMMMYYYY"),"")</f>
        <v/>
      </c>
      <c r="Y9" s="54" t="str">
        <f>IF(FMOV562!$V$44&lt;&gt;"",TEXT(FMOV562!$V$44,"DDMMMYYYY"),"")</f>
        <v/>
      </c>
      <c r="Z9" s="54" t="str">
        <f>IF(ISBLANK(FMOV562!$E$44),"",FMOV562!$P165)</f>
        <v/>
      </c>
      <c r="AA9" s="54" t="str">
        <f>IF(ISBLANK(FMOV562!$E$44),"",FMOV562!$P165)</f>
        <v/>
      </c>
      <c r="AB9" s="54" t="str">
        <f>IF(FMOV562!$AA$22&lt;&gt;"",TEXT(FMOV562!$AA$22,"DDMMMYYYY"),"")</f>
        <v/>
      </c>
      <c r="AC9" s="54" t="str">
        <f>IF(ISBLANK(FMOV562!$S$66),"","Visa")</f>
        <v/>
      </c>
      <c r="AD9" s="54" t="str">
        <f>IF(ISBLANK(FMOV562!$S$66),"",FMOV562!$S$66)</f>
        <v/>
      </c>
      <c r="AE9" s="54" t="str">
        <f>IF(ISBLANK(FMOV562!$S$66),"",FMOV562!M22)</f>
        <v/>
      </c>
      <c r="AF9" s="54" t="str">
        <f>IF(ISBLANK(FMOV562!$S$66),"",FMOV562!T22)</f>
        <v/>
      </c>
      <c r="AG9" s="54" t="str">
        <f>IF(ISBLANK(FMOV562!$S$66),"",FMOV562!$T165)</f>
        <v/>
      </c>
      <c r="AH9" s="54" t="str">
        <f>IF(ISBLANK(FMOV562!$S$66),"",FMOV562!$P44)</f>
        <v/>
      </c>
      <c r="AI9" s="54" t="str">
        <f>IF(FMOV562!$Z$66&lt;&gt;"",TEXT(FMOV562!$Z$66,"DDMMMYYYY"),"")</f>
        <v/>
      </c>
      <c r="AJ9" s="54" t="str">
        <f>IF(FMOV562!$AC$66&lt;&gt;"",TEXT(FMOV562!$AC$66,"DDMMMYYYY"),"")</f>
        <v/>
      </c>
      <c r="AK9" s="54" t="str">
        <f>IF(ISBLANK(FMOV562!$S$66),"",FMOV562!$V165)</f>
        <v/>
      </c>
      <c r="AL9" s="54" t="str">
        <f>IF(ISBLANK(FMOV562!$S$66),"",FMOV562!$V165)</f>
        <v/>
      </c>
      <c r="AM9" s="54" t="str">
        <f>IF(FMOV562!$S$66&lt;&gt;"",TEXT(FMOV562!$AA$22,"DDMMMYYYY"),"")</f>
        <v/>
      </c>
      <c r="AN9" s="54" t="str">
        <f>IF(FMOV562!$F$22="Military","Military Identification","")</f>
        <v/>
      </c>
      <c r="AO9" s="50" t="str">
        <f>IF(FMOV562!$F$22="Military",(FMOV562!$B$22),"")</f>
        <v/>
      </c>
      <c r="AP9" s="50" t="str">
        <f>IF(FMOV562!$F$22="Military",(T9),"")</f>
        <v/>
      </c>
      <c r="AQ9" s="50" t="str">
        <f>IF(FMOV562!$F$22="Military",(U9),"")</f>
        <v/>
      </c>
      <c r="AR9" s="50" t="str">
        <f>IF(FMOV562!$F$22="Military",(V9),"")</f>
        <v/>
      </c>
      <c r="AS9" s="50" t="str">
        <f>IF(FMOV562!$F$22="Military",(W9),"")</f>
        <v/>
      </c>
      <c r="AT9" s="50" t="str">
        <f>IF(FMOV562!$F$22="Military",(X9),"")</f>
        <v/>
      </c>
      <c r="AU9" s="50" t="str">
        <f>IF(FMOV562!$F$22="Military",(Y9),"")</f>
        <v/>
      </c>
      <c r="AV9" s="50" t="str">
        <f>IF(FMOV562!$F$22="Military",(Z9),"")</f>
        <v/>
      </c>
      <c r="AW9" s="50" t="str">
        <f>IF(FMOV562!$F$22="Military",(AA9),"")</f>
        <v/>
      </c>
      <c r="AX9" s="54" t="str">
        <f>IF(FMOV562!$B$22&lt;&gt;"",TEXT(FMOV562!$AA$22,"DDMMMYYYY"),"")</f>
        <v/>
      </c>
    </row>
    <row r="10" spans="1:50">
      <c r="A10" t="str">
        <f>IF(ISBLANK(FMOV562!#REF!),"","9")</f>
        <v>9</v>
      </c>
      <c r="B10" t="str">
        <f>IFERROR(T(FMOV562!$I$24),"")</f>
        <v/>
      </c>
      <c r="C10" s="50" t="str">
        <f>IFERROR(T(FMOV562!$M$24),"")</f>
        <v/>
      </c>
      <c r="D10" s="50" t="str">
        <f>IFERROR(T(FMOV562!$T$24),"")</f>
        <v/>
      </c>
      <c r="E10" s="50" t="str">
        <f ca="1">IFERROR(T(FMOV562!H167),"")</f>
        <v/>
      </c>
      <c r="F10" s="50" t="str">
        <f>IF(FMOV562!$M$24&lt;&gt;"",TEXT(FMOV562!$AA$24,"DDMMMYYYY"),"")</f>
        <v/>
      </c>
      <c r="G10" s="50"/>
      <c r="H10" s="50"/>
      <c r="I10" s="55"/>
      <c r="J10" s="51"/>
      <c r="K10" s="50"/>
      <c r="L10" s="50" t="str">
        <f>IF(ISBLANK(FMOV562!K113),"","Phone")</f>
        <v/>
      </c>
      <c r="M10" s="52" t="str">
        <f>IFERROR(T(FMOV562!$K113),"")</f>
        <v/>
      </c>
      <c r="N10" s="50" t="str">
        <f>IF(ISBLANK(FMOV562!O113),"","Phone")</f>
        <v/>
      </c>
      <c r="O10" s="52" t="str">
        <f>IFERROR(T(FMOV562!$O113),"")</f>
        <v/>
      </c>
      <c r="P10" s="50" t="str">
        <f>IF(ISBLANK(FMOV562!D113),"","E-mail Address")</f>
        <v/>
      </c>
      <c r="Q10" s="53" t="str">
        <f>IFERROR(T(FMOV562!D113),"")</f>
        <v/>
      </c>
      <c r="R10" s="54" t="str">
        <f>IF(ISBLANK(FMOV562!E46),"","Passport")</f>
        <v/>
      </c>
      <c r="S10" s="54" t="str">
        <f>IF(ISBLANK(FMOV562!$E$46),"",FMOV562!$E$46)</f>
        <v/>
      </c>
      <c r="T10" s="50" t="str">
        <f>IFERROR(T(FMOV562!$M$24),"")</f>
        <v/>
      </c>
      <c r="U10" s="50" t="str">
        <f>IFERROR(T(FMOV562!$T$24),"")</f>
        <v/>
      </c>
      <c r="V10" s="54" t="str">
        <f>IF(ISBLANK(FMOV562!$E$46),"",FMOV562!$T167)</f>
        <v/>
      </c>
      <c r="W10" s="54" t="str">
        <f>IF(ISBLANK(FMOV562!$E$46),"",FMOV562!$P46)</f>
        <v/>
      </c>
      <c r="X10" s="54" t="str">
        <f>IF(FMOV562!$S$46&lt;&gt;"",TEXT(FMOV562!$S$46,"DDMMMYYYY"),"")</f>
        <v/>
      </c>
      <c r="Y10" s="54" t="str">
        <f>IF(FMOV562!$V$46&lt;&gt;"",TEXT(FMOV562!$V$46,"DDMMMYYYY"),"")</f>
        <v/>
      </c>
      <c r="Z10" s="54" t="str">
        <f>IF(ISBLANK(FMOV562!$E$46),"",FMOV562!$P167)</f>
        <v/>
      </c>
      <c r="AA10" s="54" t="str">
        <f>IF(ISBLANK(FMOV562!$E$46),"",FMOV562!$P167)</f>
        <v/>
      </c>
      <c r="AB10" s="54" t="str">
        <f>IF(FMOV562!$AA$24&lt;&gt;"",TEXT(FMOV562!$AA$24,"DDMMMYYYY"),"")</f>
        <v/>
      </c>
      <c r="AC10" s="54" t="str">
        <f>IF(ISBLANK(FMOV562!$S$68),"","Visa")</f>
        <v/>
      </c>
      <c r="AD10" s="54" t="str">
        <f>IF(ISBLANK(FMOV562!$S$68),"",FMOV562!$S$68)</f>
        <v/>
      </c>
      <c r="AE10" s="54" t="str">
        <f>IF(ISBLANK(FMOV562!$S$68),"",FMOV562!M24)</f>
        <v/>
      </c>
      <c r="AF10" s="54" t="str">
        <f>IF(ISBLANK(FMOV562!$S$68),"",FMOV562!T24)</f>
        <v/>
      </c>
      <c r="AG10" s="54" t="str">
        <f>IF(ISBLANK(FMOV562!$S$68),"",FMOV562!$T167)</f>
        <v/>
      </c>
      <c r="AH10" s="54" t="str">
        <f>IF(ISBLANK(FMOV562!$S$68),"",FMOV562!$P46)</f>
        <v/>
      </c>
      <c r="AI10" s="54" t="str">
        <f>IF(FMOV562!$Z$68&lt;&gt;"",TEXT(FMOV562!$Z$68,"DDMMMYYYY"),"")</f>
        <v/>
      </c>
      <c r="AJ10" s="54" t="str">
        <f>IF(FMOV562!$AC$68&lt;&gt;"",TEXT(FMOV562!$AC$68,"DDMMMYYYY"),"")</f>
        <v/>
      </c>
      <c r="AK10" s="54" t="str">
        <f>IF(ISBLANK(FMOV562!$S$68),"",FMOV562!$V167)</f>
        <v/>
      </c>
      <c r="AL10" s="54" t="str">
        <f>IF(ISBLANK(FMOV562!$S$68),"",FMOV562!$V167)</f>
        <v/>
      </c>
      <c r="AM10" s="54" t="str">
        <f>IF(FMOV562!$S$68&lt;&gt;"",TEXT(FMOV562!$AA$24,"DDMMMYYYY"),"")</f>
        <v/>
      </c>
      <c r="AN10" s="54" t="str">
        <f>IF(FMOV562!$F$24="Military","Military Identification","")</f>
        <v/>
      </c>
      <c r="AO10" s="50" t="str">
        <f>IF(FMOV562!$F$24="Military",(FMOV562!$B$24),"")</f>
        <v/>
      </c>
      <c r="AP10" s="50" t="str">
        <f>IF(FMOV562!$F$24="Military",(T10),"")</f>
        <v/>
      </c>
      <c r="AQ10" s="50" t="str">
        <f>IF(FMOV562!$F$24="Military",(U10),"")</f>
        <v/>
      </c>
      <c r="AR10" s="50" t="str">
        <f>IF(FMOV562!$F$24="Military",(V10),"")</f>
        <v/>
      </c>
      <c r="AS10" s="50" t="str">
        <f>IF(FMOV562!$F$24="Military",(W10),"")</f>
        <v/>
      </c>
      <c r="AT10" s="50" t="str">
        <f>IF(FMOV562!$F$24="Military",(X10),"")</f>
        <v/>
      </c>
      <c r="AU10" s="50" t="str">
        <f>IF(FMOV562!$F$24="Military",(Y10),"")</f>
        <v/>
      </c>
      <c r="AV10" s="50" t="str">
        <f>IF(FMOV562!$F$24="Military",(Z10),"")</f>
        <v/>
      </c>
      <c r="AW10" s="50" t="str">
        <f>IF(FMOV562!$F$24="Military",(AA10),"")</f>
        <v/>
      </c>
      <c r="AX10" s="54" t="str">
        <f>IF(FMOV562!$B$24&lt;&gt;"",TEXT(FMOV562!$AA$24,"DDMMMYYYY"),"")</f>
        <v/>
      </c>
    </row>
    <row r="11" spans="1:50">
      <c r="A11" t="str">
        <f>IF(ISBLANK(FMOV562!#REF!),"","10")</f>
        <v>10</v>
      </c>
      <c r="B11" t="str">
        <f>IFERROR(T(FMOV562!$I$26),"")</f>
        <v/>
      </c>
      <c r="C11" s="50" t="str">
        <f>IFERROR(T(FMOV562!$M$26),"")</f>
        <v/>
      </c>
      <c r="D11" s="50" t="str">
        <f>IFERROR(T(FMOV562!$T$26),"")</f>
        <v/>
      </c>
      <c r="E11" s="50" t="str">
        <f ca="1">IFERROR(T(FMOV562!H169),"")</f>
        <v/>
      </c>
      <c r="F11" s="50" t="str">
        <f>IF(FMOV562!$M$26&lt;&gt;"",TEXT(FMOV562!$AA$26,"DDMMMYYYY"),"")</f>
        <v/>
      </c>
      <c r="G11" s="50"/>
      <c r="H11" s="50"/>
      <c r="I11" s="55"/>
      <c r="J11" s="51"/>
      <c r="K11" s="50"/>
      <c r="L11" s="50" t="str">
        <f>IF(ISBLANK(FMOV562!K115),"","Phone")</f>
        <v/>
      </c>
      <c r="M11" s="52" t="str">
        <f>IFERROR(T(FMOV562!$K115),"")</f>
        <v/>
      </c>
      <c r="N11" s="50" t="str">
        <f>IF(ISBLANK(FMOV562!O115),"","Phone")</f>
        <v/>
      </c>
      <c r="O11" s="52" t="str">
        <f>IFERROR(T(FMOV562!$O115),"")</f>
        <v/>
      </c>
      <c r="P11" s="50" t="str">
        <f>IF(ISBLANK(FMOV562!D115),"","E-mail Address")</f>
        <v/>
      </c>
      <c r="Q11" s="53" t="str">
        <f>IFERROR(T(FMOV562!D115),"")</f>
        <v/>
      </c>
      <c r="R11" s="54" t="str">
        <f>IF(ISBLANK(FMOV562!E48),"","Passport")</f>
        <v/>
      </c>
      <c r="S11" s="54" t="str">
        <f>IF(ISBLANK(FMOV562!$E$48),"",FMOV562!$E$48)</f>
        <v/>
      </c>
      <c r="T11" s="50" t="str">
        <f>IFERROR(T(FMOV562!$M$26),"")</f>
        <v/>
      </c>
      <c r="U11" s="50" t="str">
        <f>IFERROR(T(FMOV562!$T$26),"")</f>
        <v/>
      </c>
      <c r="V11" s="54" t="str">
        <f>IF(ISBLANK(FMOV562!$E$48),"",FMOV562!$T169)</f>
        <v/>
      </c>
      <c r="W11" s="54" t="str">
        <f>IF(ISBLANK(FMOV562!$E$48),"",FMOV562!$P48)</f>
        <v/>
      </c>
      <c r="X11" s="54" t="str">
        <f>IF(FMOV562!$S$48&lt;&gt;"",TEXT(FMOV562!$S$48,"DDMMMYYYY"),"")</f>
        <v/>
      </c>
      <c r="Y11" s="54" t="str">
        <f>IF(FMOV562!$V$48&lt;&gt;"",TEXT(FMOV562!$V$48,"DDMMMYYYY"),"")</f>
        <v/>
      </c>
      <c r="Z11" s="54" t="str">
        <f>IF(ISBLANK(FMOV562!$E$48),"",FMOV562!$P169)</f>
        <v/>
      </c>
      <c r="AA11" s="54" t="str">
        <f>IF(ISBLANK(FMOV562!$E$48),"",FMOV562!$P169)</f>
        <v/>
      </c>
      <c r="AB11" s="54" t="str">
        <f>IF(FMOV562!$AA$26&lt;&gt;"",TEXT(FMOV562!$AA$26,"DDMMMYYYY"),"")</f>
        <v/>
      </c>
      <c r="AC11" s="54" t="str">
        <f>IF(ISBLANK(FMOV562!$S$70),"","Visa")</f>
        <v/>
      </c>
      <c r="AD11" s="54" t="str">
        <f>IF(ISBLANK(FMOV562!$S$70),"",FMOV562!$S$70)</f>
        <v/>
      </c>
      <c r="AE11" s="54" t="str">
        <f>IF(ISBLANK(FMOV562!$S$70),"",FMOV562!M26)</f>
        <v/>
      </c>
      <c r="AF11" s="54" t="str">
        <f>IF(ISBLANK(FMOV562!$S$70),"",FMOV562!T26)</f>
        <v/>
      </c>
      <c r="AG11" s="54" t="str">
        <f>IF(ISBLANK(FMOV562!$S$70),"",FMOV562!$T169)</f>
        <v/>
      </c>
      <c r="AH11" s="54" t="str">
        <f>IF(ISBLANK(FMOV562!$S$70),"",FMOV562!$P48)</f>
        <v/>
      </c>
      <c r="AI11" s="54" t="str">
        <f>IF(FMOV562!$Z$70&lt;&gt;"",TEXT(FMOV562!$Z$70,"DDMMMYYYY"),"")</f>
        <v/>
      </c>
      <c r="AJ11" s="54" t="str">
        <f>IF(FMOV562!$AC$70&lt;&gt;"",TEXT(FMOV562!$AC$70,"DDMMMYYYY"),"")</f>
        <v/>
      </c>
      <c r="AK11" s="54" t="str">
        <f>IF(ISBLANK(FMOV562!$S$70),"",FMOV562!$V169)</f>
        <v/>
      </c>
      <c r="AL11" s="54" t="str">
        <f>IF(ISBLANK(FMOV562!$S$70),"",FMOV562!$V169)</f>
        <v/>
      </c>
      <c r="AM11" s="54" t="str">
        <f>IF(FMOV562!$S$70&lt;&gt;"",TEXT(FMOV562!$AA$26,"DDMMMYYYY"),"")</f>
        <v/>
      </c>
      <c r="AN11" s="54" t="str">
        <f>IF(FMOV562!$F$26="Military","Military Identification","")</f>
        <v/>
      </c>
      <c r="AO11" s="50" t="str">
        <f>IF(FMOV562!$F$26="Military",(FMOV562!$B$26),"")</f>
        <v/>
      </c>
      <c r="AP11" s="50" t="str">
        <f>IF(FMOV562!$F$26="Military",(T11),"")</f>
        <v/>
      </c>
      <c r="AQ11" s="50" t="str">
        <f>IF(FMOV562!$F$26="Military",(U11),"")</f>
        <v/>
      </c>
      <c r="AR11" s="50" t="str">
        <f>IF(FMOV562!$F$26="Military",(V11),"")</f>
        <v/>
      </c>
      <c r="AS11" s="50" t="str">
        <f>IF(FMOV562!$F$26="Military",(W11),"")</f>
        <v/>
      </c>
      <c r="AT11" s="50" t="str">
        <f>IF(FMOV562!$F$26="Military",(X11),"")</f>
        <v/>
      </c>
      <c r="AU11" s="50" t="str">
        <f>IF(FMOV562!$F$26="Military",(Y11),"")</f>
        <v/>
      </c>
      <c r="AV11" s="50" t="str">
        <f>IF(FMOV562!$F$26="Military",(Z11),"")</f>
        <v/>
      </c>
      <c r="AW11" s="50" t="str">
        <f>IF(FMOV562!$F$26="Military",(AA11),"")</f>
        <v/>
      </c>
      <c r="AX11" s="54" t="str">
        <f>IF(FMOV562!$B$26&lt;&gt;"",TEXT(FMOV562!$AA$26,"DDMMMYYYY"),"")</f>
        <v/>
      </c>
    </row>
    <row r="12" spans="1:50">
      <c r="AF12" s="54"/>
    </row>
  </sheetData>
  <dataConsolidate/>
  <phoneticPr fontId="2" type="noConversion"/>
  <dataValidations xWindow="426" yWindow="242" count="20">
    <dataValidation type="date" allowBlank="1" showInputMessage="1" showErrorMessage="1" errorTitle="Validation Error" error="Date of Issue must be entered in the format ddmmmyyyy and it must be before or the same as today's date." promptTitle="Format" prompt="Date of Issue must be entered in the format ddmmmyyyy and it must be before or the same as today's date." sqref="AI12:AI1048576 AT12:AT1048576 X12:X1048576" xr:uid="{0FCD9CC7-C3C2-4F3A-82D9-4A970E6C3EA5}">
      <formula1>1</formula1>
      <formula2>TODAY()</formula2>
    </dataValidation>
    <dataValidation type="custom" allowBlank="1" showInputMessage="1" showErrorMessage="1" errorTitle="Validation Error" error="Please provide nationality country. It must be two letters." promptTitle="Format" prompt="Please provide nationality country. It must be two letters." sqref="AR12:AR1048576 V12:V1048576 AG12:AG1048576" xr:uid="{7B3A5A1B-E7E3-45C8-B049-1FE2485476E8}">
      <formula1>AND((LEN(V12)=2),(SUMPRODUCT((CODE(UPPER(MID(V12,ROW(INDIRECT("1:"&amp;LEN(V12))),1)))&gt;=65)*(CODE(UPPER(MID(V12,ROW(INDIRECT("1:"&amp;LEN(V12))),1)))&lt;=90))=LEN(V12)))</formula1>
    </dataValidation>
    <dataValidation type="custom" allowBlank="1" showInputMessage="1" showErrorMessage="1" errorTitle="Validation Error" error="Please provide Issue by country. It must be two letters." promptTitle="Format" prompt="Please provide Issue by country. It must be two letters." sqref="Z12:Z1048576 AV12:AV1048576 AK12:AK1048576" xr:uid="{FEE0A157-EB22-4D34-8B97-DD678686897D}">
      <formula1>AND((LEN(Z12)=2),(SUMPRODUCT((CODE(UPPER(MID(Z12,ROW(INDIRECT("1:"&amp;LEN(Z12))),1)))&gt;=65)*(CODE(UPPER(MID(Z12,ROW(INDIRECT("1:"&amp;LEN(Z12))),1)))&lt;=90))=LEN(Z12)))</formula1>
    </dataValidation>
    <dataValidation allowBlank="1" showInputMessage="1" showErrorMessage="1" promptTitle="Format" prompt="Place of Issue must between 1 and 35 characters, which can include letters, apostrophes, hyphens, slashes, periods or spaces." sqref="AA12:AA1048576 AW12:AW1048576 AL12:AL1048576" xr:uid="{F9A65C7D-A009-47AD-9AA8-03E8C6D3503C}"/>
    <dataValidation type="date" allowBlank="1" showInputMessage="1" showErrorMessage="1" errorTitle="Validation Error" error="Travel Doc Birth Date must be in the format ddmmmyyyy. It should not be greater than the current Date." prompt="Travel Doc Birth Date must be in the format ddmmmyyyy. It should not be greater than the current Date." sqref="AB12:AB1048576 AX12:AX1048576 AM12:AM1048576" xr:uid="{785A49BE-0A52-40F7-81D2-41F852F698FC}">
      <formula1>1</formula1>
      <formula2>TODAY()</formula2>
    </dataValidation>
    <dataValidation type="date" allowBlank="1" showInputMessage="1" showErrorMessage="1" errorTitle="Validation error" error="Date of Issue must be entered in the format ddmmmyyyy and it must be after or the same as today's date." promptTitle="Format" prompt="Date of Issue must be entered in the format ddmmmyyyy and it must be after or the same as today's date." sqref="AJ2436:AJ1048576" xr:uid="{80095A78-7F94-40F0-9048-7DE4DD7CAEED}">
      <formula1>TODAY()</formula1>
      <formula2>73415</formula2>
    </dataValidation>
    <dataValidation type="whole" allowBlank="1" showInputMessage="1" showErrorMessage="1" errorTitle="Error" error="Local Number 1 must be between 1 and 20 digit number." promptTitle="Format for local number 1" prompt="Local Number 1 must be between 1 and 20 digit number." sqref="M12:M1048576" xr:uid="{0B169A4B-827C-41D9-8E3B-0B263FB05445}">
      <formula1>1</formula1>
      <formula2>99999999999999900000</formula2>
    </dataValidation>
    <dataValidation type="whole" allowBlank="1" showInputMessage="1" showErrorMessage="1" errorTitle="Validation Error" error="It must be a number greater than zero. The Row IDs are mentioned in sequential increasing order in the excel file." promptTitle="Format" prompt="It must be a number greater than zero. The Row IDs are mentioned in sequential increasing order in the excel file." sqref="A12:A1048576" xr:uid="{1EBD03DD-5428-4CA2-8819-EBC98F83A0AE}">
      <formula1>1</formula1>
      <formula2>300</formula2>
    </dataValidation>
    <dataValidation type="date" allowBlank="1" showInputMessage="1" showErrorMessage="1" errorTitle="Validation Error" error="Birth Date must be in the format ddmmmyyyy. It should not be greater than the current Date." promptTitle="Date of birth" prompt="Birth Date must be in the format ddmmmyyyy. It should not be greater than the current Date." sqref="F12:F1048576" xr:uid="{91406FC3-028F-44F6-81D8-24CC88224698}">
      <formula1>1</formula1>
      <formula2>TODAY()</formula2>
    </dataValidation>
    <dataValidation type="date" allowBlank="1" showInputMessage="1" showErrorMessage="1" errorTitle="Validation Error" error="Hire Date must be in the format ddmmmyyyy. It should not be greater than the current Date." promptTitle="Format" prompt="Hire Date must be in the format ddmmmyyyy. It should not be greater than the current Date." sqref="J12:J1048576" xr:uid="{2B5742E6-EA50-43B3-A0D1-8F2B4512247F}">
      <formula1>1</formula1>
      <formula2>TODAY()</formula2>
    </dataValidation>
    <dataValidation type="whole" allowBlank="1" showInputMessage="1" showErrorMessage="1" errorTitle="Validation Error" error="Local Number 2 must be between 1 and 20 digit number." promptTitle="Format" prompt="Local Number 2 must be between 1 and 20 digit number." sqref="O12:O1048576" xr:uid="{7E1BF6C8-508B-4C9B-A33F-CC801272AC3F}">
      <formula1>1</formula1>
      <formula2>99999999999999900000</formula2>
    </dataValidation>
    <dataValidation type="whole" allowBlank="1" showInputMessage="1" showErrorMessage="1" errorTitle="Error" error="Adult association should be a number greater than zero and should match with ROW ID of an associated adult passenger when an infant/child is travelling with an adult." promptTitle="Format" prompt="Adult association should be a number greater than zero and should match with ROW ID of an associated adult passenger when an infant/child is travelling with an adult." sqref="K12:K1048576" xr:uid="{0F1E7D21-C434-4E0C-91F4-89C079450AD3}">
      <formula1>1</formula1>
      <formula2>300</formula2>
    </dataValidation>
    <dataValidation type="date" allowBlank="1" showInputMessage="1" showErrorMessage="1" errorTitle="Validation error" error="Date of Issue must be entered in the format ddmmmyyyy and it must be after or the same as today's date." promptTitle="Format" prompt="Date of expiration for a document must be entered in the format ddmmmyyyy and it must be after or the same as today's date." sqref="AU12:AU1048576 AJ12:AJ2435 Y12:Y1048576" xr:uid="{AAB619BA-F3A6-476B-844E-259D6491C7D4}">
      <formula1>TODAY()</formula1>
      <formula2>73415</formula2>
    </dataValidation>
    <dataValidation allowBlank="1" showInputMessage="1" showErrorMessage="1" promptTitle="Format" prompt="Please provide first name" sqref="AQ1 D12:D21 AQ12:AQ1048576 AF1 U1 U12:U1048576 AF13:AF1048576" xr:uid="{57CA475C-B1A4-44A5-A2EB-C6E549CACB35}"/>
    <dataValidation allowBlank="1" showInputMessage="1" showErrorMessage="1" promptTitle="Format" prompt="Please provide Surname." sqref="AP1 AE12:AE1048576 AP12:AP1048576 AE1 T1 T12:T1048576 C12:C21" xr:uid="{67A285D4-581D-4203-82F5-20D2C6216E88}"/>
    <dataValidation allowBlank="1" showInputMessage="1" showErrorMessage="1" promptTitle="Format" prompt="Please provide other contact details." sqref="Q12:Q1048576" xr:uid="{063CE1B4-C72C-44B5-A478-9F514C6FE9FD}"/>
    <dataValidation allowBlank="1" showInputMessage="1" showErrorMessage="1" promptTitle="Format" prompt="Please provide first name." sqref="D22:D1048576" xr:uid="{0EF9A9A8-8DD5-45CF-84EB-EF6B8585CFD5}"/>
    <dataValidation type="textLength" allowBlank="1" showInputMessage="1" showErrorMessage="1" promptTitle="Format" prompt="Travel Document Number must be between 1 and 35 characters, which can include letters or numbers." sqref="S12:S1048576 AO12:AO1048576 AD12:AD1048576" xr:uid="{1D78AA71-C7B2-47D3-AD30-641638079286}">
      <formula1>1</formula1>
      <formula2>35</formula2>
    </dataValidation>
    <dataValidation type="textLength" allowBlank="1" showInputMessage="1" showErrorMessage="1" errorTitle="Format Validation" error="Finance Code must be of 10 characters. Refer 'guidelines' sheet for correct syntax of FINANCE CODE. " promptTitle="Format" prompt="Refer 'guidelines' sheet for correct syntax of FINANCE CODE. " sqref="I12:I1048576" xr:uid="{14292B8B-FAFD-4A4B-847B-F2BA0D209907}">
      <formula1>1</formula1>
      <formula2>10</formula2>
    </dataValidation>
    <dataValidation type="textLength" showInputMessage="1" showErrorMessage="1" errorTitle="Error" error="A surname must be between 2 and 70 characters and can include letters, apostrophes, hyphens, periods or spaces." promptTitle="Format for SURNAME" prompt="A surname must be between 2 and 70 characters and can include letters, apostrophes, hyphens, periods or spaces." sqref="C22:C1048576" xr:uid="{A6C8257E-B082-44DC-982A-9DB76F272ECC}">
      <formula1>2</formula1>
      <formula2>70</formula2>
    </dataValidation>
  </dataValidations>
  <pageMargins left="0.7" right="0.7" top="0.75" bottom="0.75" header="0.3" footer="0.3"/>
  <pageSetup orientation="portrait" r:id="rId1"/>
  <headerFooter>
    <oddHeader>&amp;C&amp;"Arial"&amp;11&amp;K000000 OFFICIAL-SENSITIVE - PERSONAL&amp;1#_x000D_</oddHeader>
    <oddFooter>&amp;C_x000D_&amp;1#&amp;"Arial"&amp;11&amp;K000000 OFFICIAL-SENSITIVE - PERSONAL</oddFooter>
  </headerFooter>
  <extLst>
    <ext xmlns:x14="http://schemas.microsoft.com/office/spreadsheetml/2009/9/main" uri="{CCE6A557-97BC-4b89-ADB6-D9C93CAAB3DF}">
      <x14:dataValidations xmlns:xm="http://schemas.microsoft.com/office/excel/2006/main" xWindow="426" yWindow="242" count="9">
        <x14:dataValidation type="list" allowBlank="1" showInputMessage="1" showErrorMessage="1" errorTitle="Validation Error" error="Please select a value from drop down." promptTitle="Format" prompt="Please select a value from drop down." xr:uid="{4E9BD7BA-5A61-494B-92C4-E70DE086E284}">
          <x14:formula1>
            <xm:f>'master data'!$C$2:$C$4</xm:f>
          </x14:formula1>
          <xm:sqref>W12:W1048576 AS12:AS1048576 AH12:AH1048576</xm:sqref>
        </x14:dataValidation>
        <x14:dataValidation type="list" allowBlank="1" showInputMessage="1" showErrorMessage="1" errorTitle="Validation Error" error="Please select a value from drop down for document tpye column." promptTitle="Format" prompt="Please select a value from drop down for document tpye column." xr:uid="{D6CEF238-0AB8-4B5A-970A-9DBC16673CC7}">
          <x14:formula1>
            <xm:f>'master data'!$G$2:$G$23</xm:f>
          </x14:formula1>
          <xm:sqref>R12:R1048576 AN12:AN1048576 AC12:AC1048576</xm:sqref>
        </x14:dataValidation>
        <x14:dataValidation type="list" allowBlank="1" showInputMessage="1" showErrorMessage="1" promptTitle="Format" prompt="Please select a value from drop down." xr:uid="{4C55BB5B-B610-463F-AD3B-011D36662011}">
          <x14:formula1>
            <xm:f>'master data'!$F$2:$F$4</xm:f>
          </x14:formula1>
          <xm:sqref>P12:P1048576</xm:sqref>
        </x14:dataValidation>
        <x14:dataValidation type="list" allowBlank="1" showInputMessage="1" showErrorMessage="1" promptTitle="Format" prompt="Please select a value from drop down." xr:uid="{35440A48-2255-41F1-B1FF-3C7591CA2033}">
          <x14:formula1>
            <xm:f>'master data'!$H$2:$H$7</xm:f>
          </x14:formula1>
          <xm:sqref>N12:N1048576 L12:L1048576</xm:sqref>
        </x14:dataValidation>
        <x14:dataValidation type="list" allowBlank="1" showInputMessage="1" showErrorMessage="1" promptTitle="Format" prompt="Please select a value from drop down." xr:uid="{183A39E3-A6A0-425E-BB94-20613B316569}">
          <x14:formula1>
            <xm:f>'master data'!$B$2:$B$6</xm:f>
          </x14:formula1>
          <xm:sqref>H2:H1048576</xm:sqref>
        </x14:dataValidation>
        <x14:dataValidation type="list" allowBlank="1" showInputMessage="1" showErrorMessage="1" promptTitle="Format" prompt="Please select a value from drop down." xr:uid="{E2E45CD0-3E8B-4C7B-9377-B1EC5E397DBD}">
          <x14:formula1>
            <xm:f>'master data'!$E$2:$E$5</xm:f>
          </x14:formula1>
          <xm:sqref>G2:G1048576</xm:sqref>
        </x14:dataValidation>
        <x14:dataValidation type="list" allowBlank="1" showInputMessage="1" showErrorMessage="1" promptTitle="Format" prompt="Please select a value from drop down." xr:uid="{4AD94551-0D88-4414-A529-FB708432480E}">
          <x14:formula1>
            <xm:f>'master data'!#REF!+'master data'!$F$2:$F$5</xm:f>
          </x14:formula1>
          <xm:sqref>G2:G1048576</xm:sqref>
        </x14:dataValidation>
        <x14:dataValidation type="list" allowBlank="1" showInputMessage="1" showErrorMessage="1" promptTitle="Format" prompt="Please select a value from drop down." xr:uid="{4D7653A8-18BE-4EAD-AE9C-773BA3673CF4}">
          <x14:formula1>
            <xm:f>'master data'!$D$2:$D$5</xm:f>
          </x14:formula1>
          <xm:sqref>E12:E1048576</xm:sqref>
        </x14:dataValidation>
        <x14:dataValidation type="list" allowBlank="1" showInputMessage="1" showErrorMessage="1" xr:uid="{B60FDE32-2267-4329-B281-2F88CA057DC4}">
          <x14:formula1>
            <xm:f>'master data'!$A$2:$A$96</xm:f>
          </x14:formula1>
          <xm:sqref>B12:B1048576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ct:contentTypeSchema xmlns:ct="http://schemas.microsoft.com/office/2006/metadata/contentType" xmlns:ma="http://schemas.microsoft.com/office/2006/metadata/properties/metaAttributes" ct:_="" ma:_="" ma:contentTypeName="MOD defnet Document" ma:contentTypeID="0x010100D9D675D6CDED02438DC7CFF78D2F29E4011100E8E6C68F90A5B940A367260173B88428" ma:contentTypeVersion="51" ma:contentTypeDescription="" ma:contentTypeScope="" ma:versionID="8116209e630dce623987a2bdb95e83fe">
  <xsd:schema xmlns:xsd="http://www.w3.org/2001/XMLSchema" xmlns:xs="http://www.w3.org/2001/XMLSchema" xmlns:p="http://schemas.microsoft.com/office/2006/metadata/properties" xmlns:ns1="http://schemas.microsoft.com/sharepoint/v3" xmlns:ns2="04738c6d-ecc8-46f1-821f-82e308eab3d9" xmlns:ns3="http://schemas.microsoft.com/sharepoint/v3/fields" xmlns:ns4="58acf2a6-9f1a-47fd-8372-c552097c24c6" xmlns:ns5="a54aa871-8b0a-431d-8c14-83eba052ba0b" targetNamespace="http://schemas.microsoft.com/office/2006/metadata/properties" ma:root="true" ma:fieldsID="be1185b943313618e2cbdeca74bd34ab" ns1:_="" ns2:_="" ns3:_="" ns4:_="" ns5:_="">
    <xsd:import namespace="http://schemas.microsoft.com/sharepoint/v3"/>
    <xsd:import namespace="04738c6d-ecc8-46f1-821f-82e308eab3d9"/>
    <xsd:import namespace="http://schemas.microsoft.com/sharepoint/v3/fields"/>
    <xsd:import namespace="58acf2a6-9f1a-47fd-8372-c552097c24c6"/>
    <xsd:import namespace="a54aa871-8b0a-431d-8c14-83eba052ba0b"/>
    <xsd:element name="properties">
      <xsd:complexType>
        <xsd:sequence>
          <xsd:element name="documentManagement">
            <xsd:complexType>
              <xsd:all>
                <xsd:element ref="ns1:ArticleStartDate"/>
                <xsd:element ref="ns1:ArticleByLine"/>
                <xsd:element ref="ns2:FOIExemption"/>
                <xsd:element ref="ns2:UKProtectiveMarking"/>
                <xsd:element ref="ns3:_Status" minOccurs="0"/>
                <xsd:element ref="ns2:CorporateDefnetContent"/>
                <xsd:element ref="ns1:PublishingRollupImage" minOccurs="0"/>
                <xsd:element ref="ns2:Sort_x0020_Order_x0020_Announcements" minOccurs="0"/>
                <xsd:element ref="ns2:Sort_x0020_Order_x0020_Corporate_x0020_Featured_x0020_Items" minOccurs="0"/>
                <xsd:element ref="ns2:Sort_x0020_Order_x0020_Top_x0020_Tasks" minOccurs="0"/>
                <xsd:element ref="ns2:SortOrderTLBAnnouncements" minOccurs="0"/>
                <xsd:element ref="ns2:Sort_x0020_Order_x0020_TLB_x0020_Featured_x0020_News" minOccurs="0"/>
                <xsd:element ref="ns2:SortOrderTLBTopTasks" minOccurs="0"/>
                <xsd:element ref="ns1:RoutingRuleDescription" minOccurs="0"/>
                <xsd:element ref="ns2:DocumentVersion" minOccurs="0"/>
                <xsd:element ref="ns2:CreatedOriginated" minOccurs="0"/>
                <xsd:element ref="ns3:wic_System_Copyright" minOccurs="0"/>
                <xsd:element ref="ns2:RelatedInformation" minOccurs="0"/>
                <xsd:element ref="ns1:_dlc_ExpireDate" minOccurs="0"/>
                <xsd:element ref="ns2:d67af1ddf1dc47979d20c0eae491b81b" minOccurs="0"/>
                <xsd:element ref="ns2:m79e07ce3690491db9121a08429fad40" minOccurs="0"/>
                <xsd:element ref="ns2:n1f450bd0d644ca798bdc94626fdef4f" minOccurs="0"/>
                <xsd:element ref="ns2:i71a74d1f9984201b479cc08077b6323" minOccurs="0"/>
                <xsd:element ref="ns2:o6dc34ed226342f4b394e2c12d99157f" minOccurs="0"/>
                <xsd:element ref="ns2:TaxCatchAll" minOccurs="0"/>
                <xsd:element ref="ns1:_dlc_Exempt" minOccurs="0"/>
                <xsd:element ref="ns2:TaxKeywordTaxHTField" minOccurs="0"/>
                <xsd:element ref="ns2:ha076f4611b140e7b3cb24c4bf4f068b" minOccurs="0"/>
                <xsd:element ref="ns2:TaxCatchAllLabel" minOccurs="0"/>
                <xsd:element ref="ns1:_dlc_ExpireDateSaved" minOccurs="0"/>
                <xsd:element ref="ns4:CreatedLegacy" minOccurs="0"/>
                <xsd:element ref="ns4:CreatedByLegacy" minOccurs="0"/>
                <xsd:element ref="ns4:ModifiedLegacy" minOccurs="0"/>
                <xsd:element ref="ns4:ModifiedByLegacy" minOccurs="0"/>
                <xsd:element ref="ns5:MediaServiceMetadata" minOccurs="0"/>
                <xsd:element ref="ns5:MediaServiceFastMetadata" minOccurs="0"/>
                <xsd:element ref="ns5:MediaServiceDateTaken" minOccurs="0"/>
                <xsd:element ref="ns5:MediaServiceAutoTags" minOccurs="0"/>
                <xsd:element ref="ns5:MediaLengthInSeconds" minOccurs="0"/>
                <xsd:element ref="ns5:MediaServiceAutoKeyPoints" minOccurs="0"/>
                <xsd:element ref="ns5:MediaServiceKeyPoints" minOccurs="0"/>
                <xsd:element ref="ns4:SharedWithUsers" minOccurs="0"/>
                <xsd:element ref="ns4:SharedWithDetails" minOccurs="0"/>
                <xsd:element ref="ns5:lcf76f155ced4ddcb4097134ff3c332f" minOccurs="0"/>
                <xsd:element ref="ns5:MediaServiceOCR" minOccurs="0"/>
                <xsd:element ref="ns5:MediaServiceGenerationTime" minOccurs="0"/>
                <xsd:element ref="ns5:MediaServiceEventHashCode" minOccurs="0"/>
                <xsd:element ref="ns5:MediaServiceObjectDetectorVersions" minOccurs="0"/>
                <xsd:element ref="ns5:MediaServiceSearchProperties"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rticleStartDate" ma:index="2" ma:displayName="Article Date" ma:description="Article Date is a site column created by the Publishing feature. It is used on the Article Page Content Type as the date of the page." ma:format="DateOnly" ma:indexed="true" ma:internalName="ArticleStartDate" ma:readOnly="false">
      <xsd:simpleType>
        <xsd:restriction base="dms:DateTime"/>
      </xsd:simpleType>
    </xsd:element>
    <xsd:element name="ArticleByLine" ma:index="3" ma:displayName="Byline" ma:description="Byline is a site column created by the Publishing feature. It is used on the Article Page Content Type as the byline of the page." ma:internalName="ArticleByLine" ma:readOnly="false">
      <xsd:simpleType>
        <xsd:restriction base="dms:Text">
          <xsd:maxLength value="255"/>
        </xsd:restriction>
      </xsd:simpleType>
    </xsd:element>
    <xsd:element name="PublishingRollupImage" ma:index="12" nillable="true" ma:displayName="Rollup Image" ma:description="Rollup Image is a site column created by the Publishing feature. It is used on the Page Content Type as the image for the page shown in content roll-ups such as the Content By Search web part." ma:hidden="true" ma:internalName="PublishingRollupImage" ma:readOnly="false">
      <xsd:simpleType>
        <xsd:restriction base="dms:Unknown"/>
      </xsd:simpleType>
    </xsd:element>
    <xsd:element name="RoutingRuleDescription" ma:index="20" nillable="true" ma:displayName="Description" ma:hidden="true" ma:internalName="RoutingRuleDescription" ma:readOnly="false">
      <xsd:simpleType>
        <xsd:restriction base="dms:Text">
          <xsd:maxLength value="255"/>
        </xsd:restriction>
      </xsd:simpleType>
    </xsd:element>
    <xsd:element name="_dlc_ExpireDate" ma:index="29" nillable="true" ma:displayName="Expiration Date" ma:hidden="true" ma:internalName="_dlc_ExpireDate" ma:readOnly="true">
      <xsd:simpleType>
        <xsd:restriction base="dms:DateTime"/>
      </xsd:simpleType>
    </xsd:element>
    <xsd:element name="_dlc_Exempt" ma:index="40" nillable="true" ma:displayName="Exempt from Policy" ma:hidden="true" ma:internalName="_dlc_Exempt" ma:readOnly="true">
      <xsd:simpleType>
        <xsd:restriction base="dms:Unknown"/>
      </xsd:simpleType>
    </xsd:element>
    <xsd:element name="_dlc_ExpireDateSaved" ma:index="46" nillable="true" ma:displayName="Original Expiration Date" ma:hidden="true" ma:internalName="_dlc_ExpireDateSaved"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4738c6d-ecc8-46f1-821f-82e308eab3d9" elementFormDefault="qualified">
    <xsd:import namespace="http://schemas.microsoft.com/office/2006/documentManagement/types"/>
    <xsd:import namespace="http://schemas.microsoft.com/office/infopath/2007/PartnerControls"/>
    <xsd:element name="FOIExemption" ma:index="7" ma:displayName="FOI Exemption" ma:default="No" ma:description="Under the Freedom of Information Act (FOIA) certain kinds of exempt information can be withheld. FOIA exemption to be selected from the list provided." ma:format="Dropdown" ma:internalName="FOIExemption" ma:readOnly="false">
      <xsd:simpleType>
        <xsd:restriction base="dms:Choice">
          <xsd:enumeration value="No"/>
          <xsd:enumeration value="s.21 Information reasonably accessible to the applicant by other means. (Absolute)"/>
          <xsd:enumeration value="s.22 Information intended for future publication. (Qualified)"/>
          <xsd:enumeration value="s.23 Information supplied by, or relating to, bodies dealing with security matters. (Absolute)"/>
          <xsd:enumeration value="s.24 National Security. (Qualified)"/>
          <xsd:enumeration value="s.26 Defence. (Qualified)"/>
          <xsd:enumeration value="s.27 International Relations. (Qualified)"/>
          <xsd:enumeration value="s.28 Relations within the UK. (Qualified)"/>
          <xsd:enumeration value="s.29 The economy. (Qualified)"/>
          <xsd:enumeration value="s.30 Investigations and proceedings conducted by public authorities. (Qualified)"/>
          <xsd:enumeration value="s.31 Law enforcement. (Qualified)"/>
          <xsd:enumeration value="s.32 Court records. (Absolute)"/>
          <xsd:enumeration value="s.33 Audit functions. (Qualified)"/>
          <xsd:enumeration value="s.34 Parliamentary privilege. (Absolute)"/>
          <xsd:enumeration value="s.35 Formulation of government policy, etc. (Qualified)"/>
          <xsd:enumeration value="s.36 Prejudice to effective conduct of public affairs. (Absolute)"/>
          <xsd:enumeration value="s.36 Prejudice to the effective conduct of public affairs. (Qualified)"/>
          <xsd:enumeration value="s.37 Communications with Her Majesty etc. and honours. (Qualified)"/>
          <xsd:enumeration value="s.38 Health and safety. (Qualified)"/>
          <xsd:enumeration value="s.39 Environmental information. (Qualified)"/>
          <xsd:enumeration value="s.40 Personal information. (Absolute)"/>
          <xsd:enumeration value="s.41 Information provided in confidence. (Absolute)"/>
          <xsd:enumeration value="s.42 Legal professional privilege. (Qualified)"/>
          <xsd:enumeration value="s.43 Commercial interests. (Qualified)"/>
          <xsd:enumeration value="s.44 Prohibitions on Disclosure. (Absolute)"/>
        </xsd:restriction>
      </xsd:simpleType>
    </xsd:element>
    <xsd:element name="UKProtectiveMarking" ma:index="8" ma:displayName="Security Marking" ma:default="OFFICIAL" ma:description="The OFFICIAL-SENSITIVE marking should be used if it is clear that consequence of compromise would cause significant harm; Over 80% of MOD material is expected to be marked OFFICIAL." ma:format="Dropdown" ma:internalName="UKProtectiveMarking" ma:readOnly="false">
      <xsd:simpleType>
        <xsd:restriction base="dms:Choice">
          <xsd:enumeration value="OFFICIAL"/>
          <xsd:enumeration value="OFFICIAL-SENSITIVE"/>
          <xsd:enumeration value="OFFICIAL-SENSITIVE COMMERCIAL"/>
          <xsd:enumeration value="OFFICIAL-SENSITIVE PERSONAL"/>
          <xsd:enumeration value="OFFICIAL-SENSITIVE LOCSEN"/>
        </xsd:restriction>
      </xsd:simpleType>
    </xsd:element>
    <xsd:element name="CorporateDefnetContent" ma:index="10" ma:displayName="Corporate defnet Content" ma:default="Yes" ma:description="Please select Yes if the content of this item contains Corporate defnet content.  Select No if the defnet content is for your TLB (Business Owner) only." ma:format="Dropdown" ma:internalName="CorporateDefnetContent" ma:readOnly="false">
      <xsd:simpleType>
        <xsd:restriction base="dms:Choice">
          <xsd:enumeration value="Yes"/>
          <xsd:enumeration value="No"/>
        </xsd:restriction>
      </xsd:simpleType>
    </xsd:element>
    <xsd:element name="Sort_x0020_Order_x0020_Announcements" ma:index="14" nillable="true" ma:displayName="Sort Order Announcements" ma:decimals="0" ma:hidden="true" ma:internalName="Sort_x0020_Order_x0020_Announcements" ma:readOnly="false" ma:percentage="FALSE">
      <xsd:simpleType>
        <xsd:restriction base="dms:Number"/>
      </xsd:simpleType>
    </xsd:element>
    <xsd:element name="Sort_x0020_Order_x0020_Corporate_x0020_Featured_x0020_Items" ma:index="15" nillable="true" ma:displayName="Sort Order Corporate Featured Items" ma:decimals="0" ma:hidden="true" ma:internalName="Sort_x0020_Order_x0020_Corporate_x0020_Featured_x0020_Items" ma:readOnly="false" ma:percentage="FALSE">
      <xsd:simpleType>
        <xsd:restriction base="dms:Number"/>
      </xsd:simpleType>
    </xsd:element>
    <xsd:element name="Sort_x0020_Order_x0020_Top_x0020_Tasks" ma:index="16" nillable="true" ma:displayName="Sort Order Top Tasks" ma:decimals="0" ma:hidden="true" ma:internalName="Sort_x0020_Order_x0020_Top_x0020_Tasks" ma:readOnly="false" ma:percentage="FALSE">
      <xsd:simpleType>
        <xsd:restriction base="dms:Number"/>
      </xsd:simpleType>
    </xsd:element>
    <xsd:element name="SortOrderTLBAnnouncements" ma:index="17" nillable="true" ma:displayName="Sort Order TLB Announcements" ma:decimals="0" ma:hidden="true" ma:internalName="SortOrderTLBAnnouncements" ma:readOnly="false" ma:percentage="FALSE">
      <xsd:simpleType>
        <xsd:restriction base="dms:Number"/>
      </xsd:simpleType>
    </xsd:element>
    <xsd:element name="Sort_x0020_Order_x0020_TLB_x0020_Featured_x0020_News" ma:index="18" nillable="true" ma:displayName="Sort Order TLB Featured News" ma:decimals="0" ma:hidden="true" ma:internalName="Sort_x0020_Order_x0020_TLB_x0020_Featured_x0020_News" ma:readOnly="false" ma:percentage="FALSE">
      <xsd:simpleType>
        <xsd:restriction base="dms:Number"/>
      </xsd:simpleType>
    </xsd:element>
    <xsd:element name="SortOrderTLBTopTasks" ma:index="19" nillable="true" ma:displayName="Sort Order TLB Top Tasks" ma:decimals="0" ma:hidden="true" ma:internalName="SortOrderTLBTopTasks" ma:readOnly="false" ma:percentage="FALSE">
      <xsd:simpleType>
        <xsd:restriction base="dms:Number"/>
      </xsd:simpleType>
    </xsd:element>
    <xsd:element name="DocumentVersion" ma:index="22" nillable="true" ma:displayName="Document Version" ma:description="Version number in the format X_X_X e.g. 1_2_1.You do not need a set number of digits, 1_1 is valid for example." ma:hidden="true" ma:internalName="DocumentVersion" ma:readOnly="false">
      <xsd:simpleType>
        <xsd:restriction base="dms:Text">
          <xsd:maxLength value="255"/>
        </xsd:restriction>
      </xsd:simpleType>
    </xsd:element>
    <xsd:element name="CreatedOriginated" ma:index="23" nillable="true" ma:displayName="Created (Originated)" ma:default="[today]" ma:description="The date the document was originally created." ma:format="DateOnly" ma:hidden="true" ma:internalName="CreatedOriginated" ma:readOnly="false">
      <xsd:simpleType>
        <xsd:restriction base="dms:DateTime"/>
      </xsd:simpleType>
    </xsd:element>
    <xsd:element name="RelatedInformation" ma:index="26" nillable="true" ma:displayName="Related Information" ma:format="Hyperlink" ma:internalName="RelatedInformation">
      <xsd:complexType>
        <xsd:complexContent>
          <xsd:extension base="dms:URL">
            <xsd:sequence>
              <xsd:element name="Url" type="dms:ValidUrl" minOccurs="0" nillable="true"/>
              <xsd:element name="Description" type="xsd:string" nillable="true"/>
            </xsd:sequence>
          </xsd:extension>
        </xsd:complexContent>
      </xsd:complexType>
    </xsd:element>
    <xsd:element name="d67af1ddf1dc47979d20c0eae491b81b" ma:index="30" nillable="true" ma:taxonomy="true" ma:internalName="d67af1ddf1dc47979d20c0eae491b81b" ma:taxonomyFieldName="fileplanid" ma:displayName="UK Defence File Plan" ma:readOnly="false" ma:default="" ma:fieldId="{d67af1dd-f1dc-4797-9d20-c0eae491b81b}" ma:sspId="a9ff0b8c-5d72-4038-b2cd-f57bf310c636" ma:termSetId="4c6cc6f3-ba61-4d44-9233-db11931daca6" ma:anchorId="00000000-0000-0000-0000-000000000000" ma:open="false" ma:isKeyword="false">
      <xsd:complexType>
        <xsd:sequence>
          <xsd:element ref="pc:Terms" minOccurs="0" maxOccurs="1"/>
        </xsd:sequence>
      </xsd:complexType>
    </xsd:element>
    <xsd:element name="m79e07ce3690491db9121a08429fad40" ma:index="31" ma:taxonomy="true" ma:internalName="m79e07ce3690491db9121a08429fad40" ma:taxonomyFieldName="Business_x0020_Owner" ma:displayName="Business Owner" ma:default="5199;#CSOC|8427f9d1-fc5b-48db-9743-7dbe8cbb5f72" ma:fieldId="{679e07ce-3690-491d-b912-1a08429fad40}" ma:sspId="a9ff0b8c-5d72-4038-b2cd-f57bf310c636" ma:termSetId="38806ae3-bd96-4c11-838c-3f296b63bbad" ma:anchorId="00000000-0000-0000-0000-000000000000" ma:open="false" ma:isKeyword="false">
      <xsd:complexType>
        <xsd:sequence>
          <xsd:element ref="pc:Terms" minOccurs="0" maxOccurs="1"/>
        </xsd:sequence>
      </xsd:complexType>
    </xsd:element>
    <xsd:element name="n1f450bd0d644ca798bdc94626fdef4f" ma:index="33" ma:taxonomy="true" ma:internalName="n1f450bd0d644ca798bdc94626fdef4f" ma:taxonomyFieldName="Subject_x0020_Keywords" ma:displayName="Subject Keywords" ma:default="" ma:fieldId="{71f450bd-0d64-4ca7-98bd-c94626fdef4f}" ma:taxonomyMulti="true" ma:sspId="a9ff0b8c-5d72-4038-b2cd-f57bf310c636" ma:termSetId="7b8c463c-3f4b-49b4-909b-bbb5fe2586f6" ma:anchorId="00000000-0000-0000-0000-000000000000" ma:open="false" ma:isKeyword="false">
      <xsd:complexType>
        <xsd:sequence>
          <xsd:element ref="pc:Terms" minOccurs="0" maxOccurs="1"/>
        </xsd:sequence>
      </xsd:complexType>
    </xsd:element>
    <xsd:element name="i71a74d1f9984201b479cc08077b6323" ma:index="34" nillable="true" ma:taxonomy="true" ma:internalName="i71a74d1f9984201b479cc08077b6323" ma:taxonomyFieldName="Subject_x0020_Category" ma:displayName="Subject Category" ma:readOnly="false" ma:default="" ma:fieldId="{271a74d1-f998-4201-b479-cc08077b6323}" ma:taxonomyMulti="true" ma:sspId="a9ff0b8c-5d72-4038-b2cd-f57bf310c636" ma:termSetId="ff656f65-90c7-4f70-90bd-c22025b6cf0e" ma:anchorId="00000000-0000-0000-0000-000000000000" ma:open="false" ma:isKeyword="false">
      <xsd:complexType>
        <xsd:sequence>
          <xsd:element ref="pc:Terms" minOccurs="0" maxOccurs="1"/>
        </xsd:sequence>
      </xsd:complexType>
    </xsd:element>
    <xsd:element name="o6dc34ed226342f4b394e2c12d99157f" ma:index="37" ma:taxonomy="true" ma:internalName="o6dc34ed226342f4b394e2c12d99157f" ma:taxonomyFieldName="defnetTags" ma:displayName="defnet Tags" ma:readOnly="false" ma:default="" ma:fieldId="{86dc34ed-2263-42f4-b394-e2c12d99157f}" ma:taxonomyMulti="true" ma:sspId="a9ff0b8c-5d72-4038-b2cd-f57bf310c636" ma:termSetId="24536f4d-4012-4278-abda-a0e8185f02dc" ma:anchorId="00000000-0000-0000-0000-000000000000" ma:open="false" ma:isKeyword="false">
      <xsd:complexType>
        <xsd:sequence>
          <xsd:element ref="pc:Terms" minOccurs="0" maxOccurs="1"/>
        </xsd:sequence>
      </xsd:complexType>
    </xsd:element>
    <xsd:element name="TaxCatchAll" ma:index="38" nillable="true" ma:displayName="Taxonomy Catch All Column" ma:hidden="true" ma:list="{cd087750-ace3-473d-b7dc-1a3328beb55e}" ma:internalName="TaxCatchAll" ma:showField="CatchAllData" ma:web="58acf2a6-9f1a-47fd-8372-c552097c24c6">
      <xsd:complexType>
        <xsd:complexContent>
          <xsd:extension base="dms:MultiChoiceLookup">
            <xsd:sequence>
              <xsd:element name="Value" type="dms:Lookup" maxOccurs="unbounded" minOccurs="0" nillable="true"/>
            </xsd:sequence>
          </xsd:extension>
        </xsd:complexContent>
      </xsd:complexType>
    </xsd:element>
    <xsd:element name="TaxKeywordTaxHTField" ma:index="42" nillable="true" ma:taxonomy="true" ma:internalName="TaxKeywordTaxHTField" ma:taxonomyFieldName="TaxKeyword" ma:displayName="Enterprise Keywords" ma:readOnly="false"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ha076f4611b140e7b3cb24c4bf4f068b" ma:index="43" nillable="true" ma:taxonomy="true" ma:internalName="ha076f4611b140e7b3cb24c4bf4f068b" ma:taxonomyFieldName="defnetKeywords" ma:displayName="defnet Keywords" ma:default="" ma:fieldId="{1a076f46-11b1-40e7-b3cb-24c4bf4f068b}" ma:taxonomyMulti="true" ma:sspId="a9ff0b8c-5d72-4038-b2cd-f57bf310c636" ma:termSetId="f00c93cb-24a6-41f2-b299-78463020852f" ma:anchorId="00000000-0000-0000-0000-000000000000" ma:open="true" ma:isKeyword="false">
      <xsd:complexType>
        <xsd:sequence>
          <xsd:element ref="pc:Terms" minOccurs="0" maxOccurs="1"/>
        </xsd:sequence>
      </xsd:complexType>
    </xsd:element>
    <xsd:element name="TaxCatchAllLabel" ma:index="45" nillable="true" ma:displayName="Taxonomy Catch All Column1" ma:hidden="true" ma:list="{cd087750-ace3-473d-b7dc-1a3328beb55e}" ma:internalName="TaxCatchAllLabel" ma:readOnly="true" ma:showField="CatchAllDataLabel" ma:web="58acf2a6-9f1a-47fd-8372-c552097c24c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9" nillable="true" ma:displayName="Status" ma:default="Final" ma:description="The document lifecycle stage." ma:format="Dropdown" ma:hidden="true" ma:internalName="_Status" ma:readOnly="false">
      <xsd:simpleType>
        <xsd:union memberTypes="dms:Text">
          <xsd:simpleType>
            <xsd:restriction base="dms:Choice">
              <xsd:enumeration value="Not Started"/>
              <xsd:enumeration value="Draft"/>
              <xsd:enumeration value="Under Review"/>
              <xsd:enumeration value="Reviewed"/>
              <xsd:enumeration value="Scheduled"/>
              <xsd:enumeration value="Published"/>
              <xsd:enumeration value="Final"/>
              <xsd:enumeration value="Superseded"/>
              <xsd:enumeration value="Expired"/>
            </xsd:restriction>
          </xsd:simpleType>
        </xsd:union>
      </xsd:simpleType>
    </xsd:element>
    <xsd:element name="wic_System_Copyright" ma:index="24"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acf2a6-9f1a-47fd-8372-c552097c24c6" elementFormDefault="qualified">
    <xsd:import namespace="http://schemas.microsoft.com/office/2006/documentManagement/types"/>
    <xsd:import namespace="http://schemas.microsoft.com/office/infopath/2007/PartnerControls"/>
    <xsd:element name="CreatedLegacy" ma:index="47" nillable="true" ma:displayName="Created (Legacy)" ma:format="DateTime" ma:hidden="true" ma:internalName="CreatedLegacy" ma:readOnly="false">
      <xsd:simpleType>
        <xsd:restriction base="dms:DateTime"/>
      </xsd:simpleType>
    </xsd:element>
    <xsd:element name="CreatedByLegacy" ma:index="48" nillable="true" ma:displayName="Created By (Legacy)" ma:hidden="true" ma:list="UserInfo" ma:SharePointGroup="0" ma:internalName="CreatedByLegac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odifiedLegacy" ma:index="49" nillable="true" ma:displayName="Modified (Legacy)" ma:format="DateTime" ma:hidden="true" ma:indexed="true" ma:internalName="ModifiedLegacy" ma:readOnly="false">
      <xsd:simpleType>
        <xsd:restriction base="dms:DateTime"/>
      </xsd:simpleType>
    </xsd:element>
    <xsd:element name="ModifiedByLegacy" ma:index="50" nillable="true" ma:displayName="Modified By (Legacy)" ma:hidden="true" ma:list="UserInfo" ma:SharePointGroup="0" ma:internalName="ModifiedByLegac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Users" ma:index="5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4aa871-8b0a-431d-8c14-83eba052ba0b" elementFormDefault="qualified">
    <xsd:import namespace="http://schemas.microsoft.com/office/2006/documentManagement/types"/>
    <xsd:import namespace="http://schemas.microsoft.com/office/infopath/2007/PartnerControls"/>
    <xsd:element name="MediaServiceMetadata" ma:index="51" nillable="true" ma:displayName="MediaServiceMetadata" ma:hidden="true" ma:internalName="MediaServiceMetadata" ma:readOnly="true">
      <xsd:simpleType>
        <xsd:restriction base="dms:Note"/>
      </xsd:simpleType>
    </xsd:element>
    <xsd:element name="MediaServiceFastMetadata" ma:index="52" nillable="true" ma:displayName="MediaServiceFastMetadata" ma:hidden="true" ma:internalName="MediaServiceFastMetadata" ma:readOnly="true">
      <xsd:simpleType>
        <xsd:restriction base="dms:Note"/>
      </xsd:simpleType>
    </xsd:element>
    <xsd:element name="MediaServiceDateTaken" ma:index="53" nillable="true" ma:displayName="MediaServiceDateTaken" ma:hidden="true" ma:internalName="MediaServiceDateTaken" ma:readOnly="true">
      <xsd:simpleType>
        <xsd:restriction base="dms:Text"/>
      </xsd:simpleType>
    </xsd:element>
    <xsd:element name="MediaServiceAutoTags" ma:index="54" nillable="true" ma:displayName="Tags" ma:internalName="MediaServiceAutoTags"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MediaServiceAutoKeyPoints" ma:index="56" nillable="true" ma:displayName="MediaServiceAutoKeyPoints" ma:hidden="true" ma:internalName="MediaServiceAutoKeyPoints" ma:readOnly="true">
      <xsd:simpleType>
        <xsd:restriction base="dms:Note"/>
      </xsd:simpleType>
    </xsd:element>
    <xsd:element name="MediaServiceKeyPoints" ma:index="57" nillable="true" ma:displayName="KeyPoints" ma:internalName="MediaServiceKeyPoints" ma:readOnly="true">
      <xsd:simpleType>
        <xsd:restriction base="dms:Note">
          <xsd:maxLength value="255"/>
        </xsd:restriction>
      </xsd:simpleType>
    </xsd:element>
    <xsd:element name="lcf76f155ced4ddcb4097134ff3c332f" ma:index="61" nillable="true" ma:taxonomy="true" ma:internalName="lcf76f155ced4ddcb4097134ff3c332f" ma:taxonomyFieldName="MediaServiceImageTags" ma:displayName="Image Tags" ma:readOnly="false" ma:fieldId="{5cf76f15-5ced-4ddc-b409-7134ff3c332f}" ma:taxonomyMulti="true" ma:sspId="a9ff0b8c-5d72-4038-b2cd-f57bf310c636" ma:termSetId="09814cd3-568e-fe90-9814-8d621ff8fb84" ma:anchorId="fba54fb3-c3e1-fe81-a776-ca4b69148c4d" ma:open="true" ma:isKeyword="false">
      <xsd:complexType>
        <xsd:sequence>
          <xsd:element ref="pc:Terms" minOccurs="0" maxOccurs="1"/>
        </xsd:sequence>
      </xsd:complexType>
    </xsd:element>
    <xsd:element name="MediaServiceOCR" ma:index="62" nillable="true" ma:displayName="Extracted Text" ma:internalName="MediaServiceOCR" ma:readOnly="true">
      <xsd:simpleType>
        <xsd:restriction base="dms:Note">
          <xsd:maxLength value="255"/>
        </xsd:restriction>
      </xsd:simpleType>
    </xsd:element>
    <xsd:element name="MediaServiceGenerationTime" ma:index="63" nillable="true" ma:displayName="MediaServiceGenerationTime" ma:hidden="true" ma:internalName="MediaServiceGenerationTime" ma:readOnly="true">
      <xsd:simpleType>
        <xsd:restriction base="dms:Text"/>
      </xsd:simpleType>
    </xsd:element>
    <xsd:element name="MediaServiceEventHashCode" ma:index="64" nillable="true" ma:displayName="MediaServiceEventHashCode" ma:hidden="true" ma:internalName="MediaServiceEventHashCode" ma:readOnly="true">
      <xsd:simpleType>
        <xsd:restriction base="dms:Text"/>
      </xsd:simpleType>
    </xsd:element>
    <xsd:element name="MediaServiceObjectDetectorVersions" ma:index="65" nillable="true" ma:displayName="MediaServiceObjectDetectorVersions"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element name="MediaServiceBillingMetadata" ma:index="6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44"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U D A A B Q S w M E F A A C A A g A y J v R W q W A m j u l A A A A 9 g A A A B I A H A B D b 2 5 m a W c v U G F j a 2 F n Z S 5 4 b W w g o h g A K K A U A A A A A A A A A A A A A A A A A A A A A A A A A A A A h Y + x D o I w G I R f h X S n L W U h 5 K c m O r h I Y m J i X B u o 0 A g / h h b L u z n 4 S L 6 C G E X d H O / u u + T u f r 3 B Y m y b 4 K J 7 a z r M S E Q 5 C T Q W X W m w y s j g j m F C F h K 2 q j i p S g c T j D Y d r c l I 7 d w 5 Z c x 7 T 3 1 M u 7 5 i g v O I H f L N r q h 1 q 0 K D 1 i k s N P m 0 y v 8 t I m H / G i M F j W J B Y 5 F Q D m w 2 I T f 4 B c S 0 9 5 n + m L A a G j f 0 W m o M 1 0 t g s w T 2 / i A f U E s D B B Q A A g A I A M i b 0 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I m 9 F a K I p H u A 4 A A A A R A A A A E w A c A E Z v c m 1 1 b G F z L 1 N l Y 3 R p b 2 4 x L m 0 g o h g A K K A U A A A A A A A A A A A A A A A A A A A A A A A A A A A A K 0 5 N L s n M z 1 M I h t C G 1 g B Q S w E C L Q A U A A I A C A D I m 9 F a p Y C a O 6 U A A A D 2 A A A A E g A A A A A A A A A A A A A A A A A A A A A A Q 2 9 u Z m l n L 1 B h Y 2 t h Z 2 U u e G 1 s U E s B A i 0 A F A A C A A g A y J v R W g / K 6 a u k A A A A 6 Q A A A B M A A A A A A A A A A A A A A A A A 8 Q A A A F t D b 2 5 0 Z W 5 0 X 1 R 5 c G V z X S 5 4 b W x Q S w E C L Q A U A A I A C A D I m 9 F 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D L I Z U + d N v E e 4 L C f d H V 3 i F g A A A A A C A A A A A A A D Z g A A w A A A A B A A A A B 4 b 0 M D C L P 3 g f d c 3 1 Q D w H i F A A A A A A S A A A C g A A A A E A A A A A k F C + V + 5 R Q 9 Q n e U b r t 2 G d p Q A A A A 3 u l 5 C m U r 5 4 q Z O i 7 G i C N P p k + j W k 9 v 9 v t m X n 3 V 0 4 K w 3 q S p 5 Q s P D m Y a J F v U b n o + 3 s 3 t + G N + D Y O B 2 I B N F n H f z f S G q Y y p y z G X 1 y J z Q X 8 X j N K l R L 8 U A A A A 1 b H r X l M Q J 1 9 / y / I c k J s m U P 3 j S p 0 = < / D a t a M a s h u p > 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5.xml><?xml version="1.0" encoding="utf-8"?>
<?mso-contentType ?>
<p:Policy xmlns:p="office.server.policy" id="" local="true">
  <p:Name>MOD Document</p:Name>
  <p:Description>WIP Information Management Policy. Draft versions retained for 1 year, previous versions retained 2 years, current version deleted 7 years after last modification.</p:Description>
  <p:Statement>This content is subject to MODs Work In Progress Information Management Policy.</p:Statement>
  <p:PolicyItems>
    <p:PolicyItem featureId="Microsoft.Office.RecordsManagement.PolicyFeatures.Expiration" staticId="0x010100D9D675D6CDED02438DC7CFF78D2F29E401|2137034394" UniqueId="f4418f00-eafb-4201-a652-29c073e3e04e">
      <p:Name>Retention</p:Name>
      <p:Description>Automatic scheduling of content for processing, and performing a retention action on content that has reached its due date.</p:Description>
      <p:CustomData>
        <Schedules nextStageId="4">
          <Schedule type="Default">
            <stages>
              <data stageId="1">
                <formula id="Microsoft.Office.RecordsManagement.PolicyFeatures.Expiration.Formula.BuiltIn">
                  <number>1</number>
                  <property>Modified</property>
                  <propertyId>28cf69c5-fa48-462a-b5cd-27b6f9d2bd5f</propertyId>
                  <period>years</period>
                </formula>
                <action type="action" id="Microsoft.Office.RecordsManagement.PolicyFeatures.Expiration.Action.DeletePreviousDrafts"/>
              </data>
              <data stageId="2">
                <formula id="Microsoft.Office.RecordsManagement.PolicyFeatures.Expiration.Formula.BuiltIn">
                  <number>2</number>
                  <property>Modified</property>
                  <propertyId>28cf69c5-fa48-462a-b5cd-27b6f9d2bd5f</propertyId>
                  <period>years</period>
                </formula>
                <action type="action" id="Microsoft.Office.RecordsManagement.PolicyFeatures.Expiration.Action.DeletePreviousVersions"/>
              </data>
              <data stageId="3">
                <formula id="Microsoft.Office.RecordsManagement.PolicyFeatures.Expiration.Formula.BuiltIn">
                  <number>7</number>
                  <property>Modified</property>
                  <propertyId>28cf69c5-fa48-462a-b5cd-27b6f9d2bd5f</propertyId>
                  <period>years</period>
                </formula>
                <action type="action" id="Microsoft.Office.RecordsManagement.PolicyFeatures.Expiration.Action.MoveToRecycleBin"/>
              </data>
            </stages>
          </Schedule>
        </Schedules>
      </p:CustomData>
    </p:PolicyItem>
    <p:PolicyItem featureId="Microsoft.Office.RecordsManagement.PolicyFeatures.PolicyAudit" staticId="0x010100D9D675D6CDED02438DC7CFF78D2F29E401|1757814118" UniqueId="dc6ba186-9934-4820-84ba-14368f378971">
      <p:Name>Auditing</p:Name>
      <p:Description>Audits user actions on documents and list items to the Audit Log.</p:Description>
      <p:CustomData>
        <Audit>
          <Update/>
          <CheckInOut/>
          <MoveCopy/>
          <DeleteRestore/>
        </Audit>
      </p:CustomData>
    </p:PolicyItem>
  </p:PolicyItems>
</p:Policy>
</file>

<file path=customXml/item6.xml><?xml version="1.0" encoding="utf-8"?>
<?mso-contentType ?>
<SharedContentType xmlns="Microsoft.SharePoint.Taxonomy.ContentTypeSync" SourceId="a9ff0b8c-5d72-4038-b2cd-f57bf310c636" ContentTypeId="0x010100D9D675D6CDED02438DC7CFF78D2F29E40111" PreviousValue="false"/>
</file>

<file path=customXml/item7.xml><?xml version="1.0" encoding="utf-8"?>
<p:properties xmlns:p="http://schemas.microsoft.com/office/2006/metadata/properties" xmlns:xsi="http://www.w3.org/2001/XMLSchema-instance" xmlns:pc="http://schemas.microsoft.com/office/infopath/2007/PartnerControls">
  <documentManagement>
    <TaxCatchAll xmlns="04738c6d-ecc8-46f1-821f-82e308eab3d9">
      <Value>1279</Value>
      <Value>341</Value>
      <Value>374</Value>
      <Value>338</Value>
      <Value>395</Value>
    </TaxCatchAll>
    <DocumentVersion xmlns="04738c6d-ecc8-46f1-821f-82e308eab3d9" xsi:nil="true"/>
    <d67af1ddf1dc47979d20c0eae491b81b xmlns="04738c6d-ecc8-46f1-821f-82e308eab3d9">
      <Terms xmlns="http://schemas.microsoft.com/office/infopath/2007/PartnerControls">
        <TermInfo xmlns="http://schemas.microsoft.com/office/infopath/2007/PartnerControls">
          <TermName xmlns="http://schemas.microsoft.com/office/infopath/2007/PartnerControls">04 Deliver the Unit's objectives</TermName>
          <TermId xmlns="http://schemas.microsoft.com/office/infopath/2007/PartnerControls">954cf193-6423-4137-9b07-8b4f402d8d43</TermId>
        </TermInfo>
      </Terms>
    </d67af1ddf1dc47979d20c0eae491b81b>
    <TaxKeywordTaxHTField xmlns="04738c6d-ecc8-46f1-821f-82e308eab3d9">
      <Terms xmlns="http://schemas.microsoft.com/office/infopath/2007/PartnerControls"/>
    </TaxKeywordTaxHTField>
    <_Status xmlns="http://schemas.microsoft.com/sharepoint/v3/fields">Not Started</_Status>
    <n1f450bd0d644ca798bdc94626fdef4f xmlns="04738c6d-ecc8-46f1-821f-82e308eab3d9">
      <Terms xmlns="http://schemas.microsoft.com/office/infopath/2007/PartnerControls">
        <TermInfo xmlns="http://schemas.microsoft.com/office/infopath/2007/PartnerControls">
          <TermName xmlns="http://schemas.microsoft.com/office/infopath/2007/PartnerControls">Policy making and delivery</TermName>
          <TermId xmlns="http://schemas.microsoft.com/office/infopath/2007/PartnerControls">dbdbfab3-6205-41bf-97fd-52084d23163f</TermId>
        </TermInfo>
      </Terms>
    </n1f450bd0d644ca798bdc94626fdef4f>
    <m79e07ce3690491db9121a08429fad40 xmlns="04738c6d-ecc8-46f1-821f-82e308eab3d9">
      <Terms xmlns="http://schemas.microsoft.com/office/infopath/2007/PartnerControls">
        <TermInfo xmlns="http://schemas.microsoft.com/office/infopath/2007/PartnerControls">
          <TermName xmlns="http://schemas.microsoft.com/office/infopath/2007/PartnerControls">ACDS LOGOPS</TermName>
          <TermId xmlns="http://schemas.microsoft.com/office/infopath/2007/PartnerControls">472e285e-2e1d-41f3-ad3c-0119ee397f39</TermId>
        </TermInfo>
      </Terms>
    </m79e07ce3690491db9121a08429fad40>
    <UKProtectiveMarking xmlns="04738c6d-ecc8-46f1-821f-82e308eab3d9">OFFICIAL</UKProtectiveMarking>
    <CreatedOriginated xmlns="04738c6d-ecc8-46f1-821f-82e308eab3d9">2026-03-05T09:54:51+00:00</CreatedOriginated>
    <i71a74d1f9984201b479cc08077b6323 xmlns="04738c6d-ecc8-46f1-821f-82e308eab3d9">
      <Terms xmlns="http://schemas.microsoft.com/office/infopath/2007/PartnerControls">
        <TermInfo xmlns="http://schemas.microsoft.com/office/infopath/2007/PartnerControls">
          <TermName xmlns="http://schemas.microsoft.com/office/infopath/2007/PartnerControls">Defence logistics</TermName>
          <TermId xmlns="http://schemas.microsoft.com/office/infopath/2007/PartnerControls">31e5e612-9ed6-447d-a81e-24a2724319a8</TermId>
        </TermInfo>
      </Terms>
    </i71a74d1f9984201b479cc08077b6323>
    <wic_System_Copyright xmlns="http://schemas.microsoft.com/sharepoint/v3/fields" xsi:nil="true"/>
    <_dlc_ExpireDateSaved xmlns="http://schemas.microsoft.com/sharepoint/v3" xsi:nil="true"/>
    <_dlc_ExpireDate xmlns="http://schemas.microsoft.com/sharepoint/v3">2027-03-12T11:40:21+00:00</_dlc_ExpireDate>
    <CorporateDefnetContent xmlns="04738c6d-ecc8-46f1-821f-82e308eab3d9">Yes</CorporateDefnetContent>
    <CreatedByLegacy xmlns="58acf2a6-9f1a-47fd-8372-c552097c24c6">
      <UserInfo>
        <DisplayName/>
        <AccountId xsi:nil="true"/>
        <AccountType/>
      </UserInfo>
    </CreatedByLegacy>
    <PublishingRollupImage xmlns="http://schemas.microsoft.com/sharepoint/v3" xsi:nil="true"/>
    <Sort_x0020_Order_x0020_Top_x0020_Tasks xmlns="04738c6d-ecc8-46f1-821f-82e308eab3d9" xsi:nil="true"/>
    <SortOrderTLBTopTasks xmlns="04738c6d-ecc8-46f1-821f-82e308eab3d9" xsi:nil="true"/>
    <o6dc34ed226342f4b394e2c12d99157f xmlns="04738c6d-ecc8-46f1-821f-82e308eab3d9">
      <Terms xmlns="http://schemas.microsoft.com/office/infopath/2007/PartnerControls">
        <TermInfo xmlns="http://schemas.microsoft.com/office/infopath/2007/PartnerControls">
          <TermName xmlns="http://schemas.microsoft.com/office/infopath/2007/PartnerControls">Joint Service Publications (JSPs)</TermName>
          <TermId xmlns="http://schemas.microsoft.com/office/infopath/2007/PartnerControls">94e335c8-46a3-4587-ace7-d889f68da44e</TermId>
        </TermInfo>
      </Terms>
    </o6dc34ed226342f4b394e2c12d99157f>
    <ArticleStartDate xmlns="http://schemas.microsoft.com/sharepoint/v3">2026-03-12T00:00:00+00:00</ArticleStartDate>
    <ArticleByLine xmlns="http://schemas.microsoft.com/sharepoint/v3">FMOV562 Rev 2-26</ArticleByLine>
    <FOIExemption xmlns="04738c6d-ecc8-46f1-821f-82e308eab3d9">No</FOIExemption>
    <Sort_x0020_Order_x0020_Announcements xmlns="04738c6d-ecc8-46f1-821f-82e308eab3d9" xsi:nil="true"/>
    <Sort_x0020_Order_x0020_Corporate_x0020_Featured_x0020_Items xmlns="04738c6d-ecc8-46f1-821f-82e308eab3d9" xsi:nil="true"/>
    <SortOrderTLBAnnouncements xmlns="04738c6d-ecc8-46f1-821f-82e308eab3d9" xsi:nil="true"/>
    <RelatedInformation xmlns="04738c6d-ecc8-46f1-821f-82e308eab3d9">
      <Url xsi:nil="true"/>
      <Description xsi:nil="true"/>
    </RelatedInformation>
    <ha076f4611b140e7b3cb24c4bf4f068b xmlns="04738c6d-ecc8-46f1-821f-82e308eab3d9">
      <Terms xmlns="http://schemas.microsoft.com/office/infopath/2007/PartnerControls"/>
    </ha076f4611b140e7b3cb24c4bf4f068b>
    <lcf76f155ced4ddcb4097134ff3c332f xmlns="a54aa871-8b0a-431d-8c14-83eba052ba0b">
      <Terms xmlns="http://schemas.microsoft.com/office/infopath/2007/PartnerControls"/>
    </lcf76f155ced4ddcb4097134ff3c332f>
    <RoutingRuleDescription xmlns="http://schemas.microsoft.com/sharepoint/v3" xsi:nil="true"/>
    <ModifiedLegacy xmlns="58acf2a6-9f1a-47fd-8372-c552097c24c6" xsi:nil="true"/>
    <Sort_x0020_Order_x0020_TLB_x0020_Featured_x0020_News xmlns="04738c6d-ecc8-46f1-821f-82e308eab3d9" xsi:nil="true"/>
    <ModifiedByLegacy xmlns="58acf2a6-9f1a-47fd-8372-c552097c24c6">
      <UserInfo>
        <DisplayName/>
        <AccountId xsi:nil="true"/>
        <AccountType/>
      </UserInfo>
    </ModifiedByLegacy>
    <CreatedLegacy xmlns="58acf2a6-9f1a-47fd-8372-c552097c24c6" xsi:nil="true"/>
  </documentManagement>
</p:properties>
</file>

<file path=customXml/itemProps1.xml><?xml version="1.0" encoding="utf-8"?>
<ds:datastoreItem xmlns:ds="http://schemas.openxmlformats.org/officeDocument/2006/customXml" ds:itemID="{2BB9A425-1005-46D0-B11B-B968DAF49FD2}"/>
</file>

<file path=customXml/itemProps2.xml><?xml version="1.0" encoding="utf-8"?>
<ds:datastoreItem xmlns:ds="http://schemas.openxmlformats.org/officeDocument/2006/customXml" ds:itemID="{410BDCD9-5B1A-4F17-9422-7D76AF0C7EB4}"/>
</file>

<file path=customXml/itemProps3.xml><?xml version="1.0" encoding="utf-8"?>
<ds:datastoreItem xmlns:ds="http://schemas.openxmlformats.org/officeDocument/2006/customXml" ds:itemID="{5926F71D-E7CE-4B79-BC85-E9525AE8BF7C}"/>
</file>

<file path=customXml/itemProps4.xml><?xml version="1.0" encoding="utf-8"?>
<ds:datastoreItem xmlns:ds="http://schemas.openxmlformats.org/officeDocument/2006/customXml" ds:itemID="{752C85A9-2208-4393-81EA-97B7012F8281}"/>
</file>

<file path=customXml/itemProps5.xml><?xml version="1.0" encoding="utf-8"?>
<ds:datastoreItem xmlns:ds="http://schemas.openxmlformats.org/officeDocument/2006/customXml" ds:itemID="{1E77AF64-CAB1-4C2F-8687-40D9292449EF}"/>
</file>

<file path=customXml/itemProps6.xml><?xml version="1.0" encoding="utf-8"?>
<ds:datastoreItem xmlns:ds="http://schemas.openxmlformats.org/officeDocument/2006/customXml" ds:itemID="{BA0D6866-E2D4-4056-A14D-61CAF147751D}"/>
</file>

<file path=customXml/itemProps7.xml><?xml version="1.0" encoding="utf-8"?>
<ds:datastoreItem xmlns:ds="http://schemas.openxmlformats.org/officeDocument/2006/customXml" ds:itemID="{F6F90902-D8DF-4E3C-A2CC-7958F0B2B1B4}"/>
</file>

<file path=docProps/app.xml><?xml version="1.0" encoding="utf-8"?>
<Properties xmlns="http://schemas.openxmlformats.org/officeDocument/2006/extended-properties" xmlns:vt="http://schemas.openxmlformats.org/officeDocument/2006/docPropsVTypes">
  <Application>Microsoft Excel Online</Application>
  <Manager/>
  <Company>Unisys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FMOV562 Rev 2-26</dc:title>
  <dc:subject/>
  <dc:creator>Khalili Dadgaran, Nazanin</dc:creator>
  <cp:keywords/>
  <dc:description/>
  <cp:lastModifiedBy/>
  <cp:revision/>
  <dcterms:created xsi:type="dcterms:W3CDTF">2024-01-15T12:16:33Z</dcterms:created>
  <dcterms:modified xsi:type="dcterms:W3CDTF">2026-03-20T10:57:22Z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bec90da-8de3-41c2-83a2-9a36daf445f7_Enabled">
    <vt:lpwstr>true</vt:lpwstr>
  </property>
  <property fmtid="{D5CDD505-2E9C-101B-9397-08002B2CF9AE}" pid="3" name="MSIP_Label_cbec90da-8de3-41c2-83a2-9a36daf445f7_SetDate">
    <vt:lpwstr>2024-01-15T12:16:51Z</vt:lpwstr>
  </property>
  <property fmtid="{D5CDD505-2E9C-101B-9397-08002B2CF9AE}" pid="4" name="MSIP_Label_cbec90da-8de3-41c2-83a2-9a36daf445f7_Method">
    <vt:lpwstr>Standard</vt:lpwstr>
  </property>
  <property fmtid="{D5CDD505-2E9C-101B-9397-08002B2CF9AE}" pid="5" name="MSIP_Label_cbec90da-8de3-41c2-83a2-9a36daf445f7_Name">
    <vt:lpwstr>Confidential File</vt:lpwstr>
  </property>
  <property fmtid="{D5CDD505-2E9C-101B-9397-08002B2CF9AE}" pid="6" name="MSIP_Label_cbec90da-8de3-41c2-83a2-9a36daf445f7_SiteId">
    <vt:lpwstr>8d894c2b-238f-490b-8dd1-d93898c5bf83</vt:lpwstr>
  </property>
  <property fmtid="{D5CDD505-2E9C-101B-9397-08002B2CF9AE}" pid="7" name="MSIP_Label_cbec90da-8de3-41c2-83a2-9a36daf445f7_ActionId">
    <vt:lpwstr>c0f9d782-c2b3-4536-b40f-e0e920bd2c02</vt:lpwstr>
  </property>
  <property fmtid="{D5CDD505-2E9C-101B-9397-08002B2CF9AE}" pid="8" name="MSIP_Label_cbec90da-8de3-41c2-83a2-9a36daf445f7_ContentBits">
    <vt:lpwstr>0</vt:lpwstr>
  </property>
  <property fmtid="{D5CDD505-2E9C-101B-9397-08002B2CF9AE}" pid="9" name="ContentTypeId">
    <vt:lpwstr>0x010100D9D675D6CDED02438DC7CFF78D2F29E4011100E8E6C68F90A5B940A367260173B88428</vt:lpwstr>
  </property>
  <property fmtid="{D5CDD505-2E9C-101B-9397-08002B2CF9AE}" pid="10" name="MSIP_Label_b31d4ac0-4a95-4149-a522-47ec53daed1a_Enabled">
    <vt:lpwstr>true</vt:lpwstr>
  </property>
  <property fmtid="{D5CDD505-2E9C-101B-9397-08002B2CF9AE}" pid="11" name="MSIP_Label_b31d4ac0-4a95-4149-a522-47ec53daed1a_SetDate">
    <vt:lpwstr>2024-09-20T13:11:30Z</vt:lpwstr>
  </property>
  <property fmtid="{D5CDD505-2E9C-101B-9397-08002B2CF9AE}" pid="12" name="MSIP_Label_b31d4ac0-4a95-4149-a522-47ec53daed1a_Method">
    <vt:lpwstr>Privileged</vt:lpwstr>
  </property>
  <property fmtid="{D5CDD505-2E9C-101B-9397-08002B2CF9AE}" pid="13" name="MSIP_Label_b31d4ac0-4a95-4149-a522-47ec53daed1a_Name">
    <vt:lpwstr>MOD-2-OSP-OFFICIAL-SENSITIVE-PERSONAL</vt:lpwstr>
  </property>
  <property fmtid="{D5CDD505-2E9C-101B-9397-08002B2CF9AE}" pid="14" name="MSIP_Label_b31d4ac0-4a95-4149-a522-47ec53daed1a_SiteId">
    <vt:lpwstr>be7760ed-5953-484b-ae95-d0a16dfa09e5</vt:lpwstr>
  </property>
  <property fmtid="{D5CDD505-2E9C-101B-9397-08002B2CF9AE}" pid="15" name="MSIP_Label_b31d4ac0-4a95-4149-a522-47ec53daed1a_ActionId">
    <vt:lpwstr>7ce9901f-18ce-4cfd-a86b-577d1a59bc8d</vt:lpwstr>
  </property>
  <property fmtid="{D5CDD505-2E9C-101B-9397-08002B2CF9AE}" pid="16" name="MSIP_Label_b31d4ac0-4a95-4149-a522-47ec53daed1a_ContentBits">
    <vt:lpwstr>3</vt:lpwstr>
  </property>
  <property fmtid="{D5CDD505-2E9C-101B-9397-08002B2CF9AE}" pid="18" name="TaxKeyword">
    <vt:lpwstr/>
  </property>
  <property fmtid="{D5CDD505-2E9C-101B-9397-08002B2CF9AE}" pid="20" name="Subject_x0020_Category">
    <vt:lpwstr>341;#Defence logistics|31e5e612-9ed6-447d-a81e-24a2724319a8</vt:lpwstr>
  </property>
  <property fmtid="{D5CDD505-2E9C-101B-9397-08002B2CF9AE}" pid="22" name="Subject_x0020_Keywords">
    <vt:lpwstr>374;#Policy making and delivery|dbdbfab3-6205-41bf-97fd-52084d23163f</vt:lpwstr>
  </property>
  <property fmtid="{D5CDD505-2E9C-101B-9397-08002B2CF9AE}" pid="23" name="Business_x0020_Owner">
    <vt:lpwstr>1279;#ACDS LOGOPS|472e285e-2e1d-41f3-ad3c-0119ee397f39</vt:lpwstr>
  </property>
  <property fmtid="{D5CDD505-2E9C-101B-9397-08002B2CF9AE}" pid="25" name="fileplanid">
    <vt:lpwstr>395;#04 Deliver the Unit's objectives|954cf193-6423-4137-9b07-8b4f402d8d43</vt:lpwstr>
  </property>
  <property fmtid="{D5CDD505-2E9C-101B-9397-08002B2CF9AE}" pid="26" name="Subject Category">
    <vt:lpwstr>341;#Defence logistics|31e5e612-9ed6-447d-a81e-24a2724319a8</vt:lpwstr>
  </property>
  <property fmtid="{D5CDD505-2E9C-101B-9397-08002B2CF9AE}" pid="28" name="Subject Keywords">
    <vt:lpwstr>374;#Policy making and delivery|dbdbfab3-6205-41bf-97fd-52084d23163f</vt:lpwstr>
  </property>
  <property fmtid="{D5CDD505-2E9C-101B-9397-08002B2CF9AE}" pid="30" name="Business Owner">
    <vt:lpwstr>1279;#ACDS LOGOPS|472e285e-2e1d-41f3-ad3c-0119ee397f39</vt:lpwstr>
  </property>
  <property fmtid="{D5CDD505-2E9C-101B-9397-08002B2CF9AE}" pid="31" name="_dlc_policyId">
    <vt:lpwstr>0x010100D9D675D6CDED02438DC7CFF78D2F29E401|2137034394</vt:lpwstr>
  </property>
  <property fmtid="{D5CDD505-2E9C-101B-9397-08002B2CF9AE}" pid="32"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33" name="MediaServiceImageTags">
    <vt:lpwstr/>
  </property>
  <property fmtid="{D5CDD505-2E9C-101B-9397-08002B2CF9AE}" pid="34" name="defnetTags">
    <vt:lpwstr>338;#Joint Service Publications (JSPs)|94e335c8-46a3-4587-ace7-d889f68da44e</vt:lpwstr>
  </property>
  <property fmtid="{D5CDD505-2E9C-101B-9397-08002B2CF9AE}" pid="35" name="defnetKeywords">
    <vt:lpwstr/>
  </property>
</Properties>
</file>